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OSVC\zakázky 2019\2019-12-PD křižovatka\04_final\DPS\05-výkaz výměr\"/>
    </mc:Choice>
  </mc:AlternateContent>
  <bookViews>
    <workbookView xWindow="0" yWindow="0" windowWidth="22665" windowHeight="12450"/>
  </bookViews>
  <sheets>
    <sheet name="Rekapitulace stavby" sheetId="1" r:id="rId1"/>
    <sheet name="D.1.3 -  Dešťová kanalizace" sheetId="2" r:id="rId2"/>
    <sheet name="IO.1 - Pozemní komunikace" sheetId="3" r:id="rId3"/>
    <sheet name="VON - Vedlejší a ostatní ..." sheetId="4" r:id="rId4"/>
    <sheet name="Pokyny pro vyplnění" sheetId="5" r:id="rId5"/>
  </sheets>
  <definedNames>
    <definedName name="_xlnm._FilterDatabase" localSheetId="1" hidden="1">'D.1.3 -  Dešťová kanalizace'!$C$85:$K$257</definedName>
    <definedName name="_xlnm._FilterDatabase" localSheetId="2" hidden="1">'IO.1 - Pozemní komunikace'!$C$101:$K$346</definedName>
    <definedName name="_xlnm._FilterDatabase" localSheetId="3" hidden="1">'VON - Vedlejší a ostatní ...'!$C$81:$K$102</definedName>
    <definedName name="_xlnm.Print_Titles" localSheetId="1">'D.1.3 -  Dešťová kanalizace'!$85:$85</definedName>
    <definedName name="_xlnm.Print_Titles" localSheetId="2">'IO.1 - Pozemní komunikace'!$101:$101</definedName>
    <definedName name="_xlnm.Print_Titles" localSheetId="0">'Rekapitulace stavby'!$52:$52</definedName>
    <definedName name="_xlnm.Print_Titles" localSheetId="3">'VON - Vedlejší a ostatní ...'!$81:$81</definedName>
    <definedName name="_xlnm.Print_Area" localSheetId="1">'D.1.3 -  Dešťová kanalizace'!$C$4:$J$39,'D.1.3 -  Dešťová kanalizace'!$C$45:$J$67,'D.1.3 -  Dešťová kanalizace'!$C$73:$K$257</definedName>
    <definedName name="_xlnm.Print_Area" localSheetId="2">'IO.1 - Pozemní komunikace'!$C$4:$J$39,'IO.1 - Pozemní komunikace'!$C$45:$J$83,'IO.1 - Pozemní komunikace'!$C$89:$K$346</definedName>
    <definedName name="_xlnm.Print_Area" localSheetId="4">'Pokyny pro vyplnění'!$B$2:$K$71,'Pokyny pro vyplnění'!$B$74:$K$118,'Pokyny pro vyplnění'!$B$121:$K$190,'Pokyny pro vyplnění'!$B$198:$K$218</definedName>
    <definedName name="_xlnm.Print_Area" localSheetId="0">'Rekapitulace stavby'!$D$4:$AO$36,'Rekapitulace stavby'!$C$42:$AQ$58</definedName>
    <definedName name="_xlnm.Print_Area" localSheetId="3">'VON - Vedlejší a ostatní ...'!$C$4:$J$39,'VON - Vedlejší a ostatní ...'!$C$45:$J$63,'VON - Vedlejší a ostatní ...'!$C$69:$K$102</definedName>
  </definedNames>
  <calcPr calcId="152511"/>
</workbook>
</file>

<file path=xl/calcChain.xml><?xml version="1.0" encoding="utf-8"?>
<calcChain xmlns="http://schemas.openxmlformats.org/spreadsheetml/2006/main">
  <c r="J37" i="4" l="1"/>
  <c r="J36" i="4"/>
  <c r="AY57" i="1"/>
  <c r="J35" i="4"/>
  <c r="AX57" i="1" s="1"/>
  <c r="BI100" i="4"/>
  <c r="BH100" i="4"/>
  <c r="BG100" i="4"/>
  <c r="BF100" i="4"/>
  <c r="T100" i="4"/>
  <c r="R100" i="4"/>
  <c r="P100" i="4"/>
  <c r="P93" i="4" s="1"/>
  <c r="BK100" i="4"/>
  <c r="J100" i="4"/>
  <c r="BE100" i="4"/>
  <c r="BI97" i="4"/>
  <c r="BH97" i="4"/>
  <c r="BG97" i="4"/>
  <c r="BF97" i="4"/>
  <c r="T97" i="4"/>
  <c r="R97" i="4"/>
  <c r="P97" i="4"/>
  <c r="BK97" i="4"/>
  <c r="J97" i="4"/>
  <c r="BE97" i="4" s="1"/>
  <c r="BI94" i="4"/>
  <c r="BH94" i="4"/>
  <c r="BG94" i="4"/>
  <c r="BF94" i="4"/>
  <c r="T94" i="4"/>
  <c r="T93" i="4"/>
  <c r="R94" i="4"/>
  <c r="R93" i="4" s="1"/>
  <c r="P94" i="4"/>
  <c r="BK94" i="4"/>
  <c r="BK93" i="4" s="1"/>
  <c r="J93" i="4" s="1"/>
  <c r="J62" i="4" s="1"/>
  <c r="J94" i="4"/>
  <c r="BE94" i="4"/>
  <c r="BI91" i="4"/>
  <c r="BH91" i="4"/>
  <c r="BG91" i="4"/>
  <c r="BF91" i="4"/>
  <c r="T91" i="4"/>
  <c r="R91" i="4"/>
  <c r="P91" i="4"/>
  <c r="BK91" i="4"/>
  <c r="J91" i="4"/>
  <c r="BE91" i="4"/>
  <c r="BI88" i="4"/>
  <c r="BH88" i="4"/>
  <c r="BG88" i="4"/>
  <c r="BF88" i="4"/>
  <c r="J34" i="4" s="1"/>
  <c r="AW57" i="1" s="1"/>
  <c r="T88" i="4"/>
  <c r="R88" i="4"/>
  <c r="P88" i="4"/>
  <c r="BK88" i="4"/>
  <c r="J88" i="4"/>
  <c r="BE88" i="4" s="1"/>
  <c r="BI85" i="4"/>
  <c r="F37" i="4"/>
  <c r="BD57" i="1"/>
  <c r="BH85" i="4"/>
  <c r="BG85" i="4"/>
  <c r="BF85" i="4"/>
  <c r="T85" i="4"/>
  <c r="T84" i="4" s="1"/>
  <c r="T83" i="4" s="1"/>
  <c r="T82" i="4"/>
  <c r="R85" i="4"/>
  <c r="P85" i="4"/>
  <c r="P84" i="4" s="1"/>
  <c r="P83" i="4" s="1"/>
  <c r="P82" i="4" s="1"/>
  <c r="AU57" i="1" s="1"/>
  <c r="BK85" i="4"/>
  <c r="J85" i="4"/>
  <c r="BE85" i="4"/>
  <c r="J33" i="4" s="1"/>
  <c r="AV57" i="1" s="1"/>
  <c r="F33" i="4"/>
  <c r="AZ57" i="1" s="1"/>
  <c r="J79" i="4"/>
  <c r="J78" i="4"/>
  <c r="F78" i="4"/>
  <c r="F76" i="4"/>
  <c r="E74" i="4"/>
  <c r="J55" i="4"/>
  <c r="J54" i="4"/>
  <c r="F54" i="4"/>
  <c r="F52" i="4"/>
  <c r="E50" i="4"/>
  <c r="J18" i="4"/>
  <c r="E18" i="4"/>
  <c r="F55" i="4" s="1"/>
  <c r="F79" i="4"/>
  <c r="J17" i="4"/>
  <c r="J12" i="4"/>
  <c r="J52" i="4" s="1"/>
  <c r="J76" i="4"/>
  <c r="E7" i="4"/>
  <c r="E72" i="4"/>
  <c r="E48" i="4"/>
  <c r="J37" i="3"/>
  <c r="J36" i="3"/>
  <c r="AY56" i="1"/>
  <c r="J35" i="3"/>
  <c r="AX56" i="1" s="1"/>
  <c r="BI346" i="3"/>
  <c r="BH346" i="3"/>
  <c r="BG346" i="3"/>
  <c r="BF346" i="3"/>
  <c r="T346" i="3"/>
  <c r="T345" i="3"/>
  <c r="R346" i="3"/>
  <c r="R345" i="3" s="1"/>
  <c r="P346" i="3"/>
  <c r="P345" i="3"/>
  <c r="BK346" i="3"/>
  <c r="BK345" i="3" s="1"/>
  <c r="J345" i="3" s="1"/>
  <c r="J82" i="3" s="1"/>
  <c r="J346" i="3"/>
  <c r="BE346" i="3"/>
  <c r="BI342" i="3"/>
  <c r="BH342" i="3"/>
  <c r="BG342" i="3"/>
  <c r="BF342" i="3"/>
  <c r="T342" i="3"/>
  <c r="R342" i="3"/>
  <c r="P342" i="3"/>
  <c r="BK342" i="3"/>
  <c r="J342" i="3"/>
  <c r="BE342" i="3"/>
  <c r="BI339" i="3"/>
  <c r="BH339" i="3"/>
  <c r="BG339" i="3"/>
  <c r="BF339" i="3"/>
  <c r="T339" i="3"/>
  <c r="R339" i="3"/>
  <c r="P339" i="3"/>
  <c r="BK339" i="3"/>
  <c r="BK329" i="3" s="1"/>
  <c r="J329" i="3" s="1"/>
  <c r="J339" i="3"/>
  <c r="BE339" i="3" s="1"/>
  <c r="BI336" i="3"/>
  <c r="BH336" i="3"/>
  <c r="BG336" i="3"/>
  <c r="BF336" i="3"/>
  <c r="T336" i="3"/>
  <c r="R336" i="3"/>
  <c r="P336" i="3"/>
  <c r="BK336" i="3"/>
  <c r="J336" i="3"/>
  <c r="BE336" i="3"/>
  <c r="BI334" i="3"/>
  <c r="BH334" i="3"/>
  <c r="BG334" i="3"/>
  <c r="BF334" i="3"/>
  <c r="T334" i="3"/>
  <c r="R334" i="3"/>
  <c r="P334" i="3"/>
  <c r="BK334" i="3"/>
  <c r="J334" i="3"/>
  <c r="BE334" i="3" s="1"/>
  <c r="BI331" i="3"/>
  <c r="BH331" i="3"/>
  <c r="BG331" i="3"/>
  <c r="BF331" i="3"/>
  <c r="T331" i="3"/>
  <c r="R331" i="3"/>
  <c r="P331" i="3"/>
  <c r="BK331" i="3"/>
  <c r="J331" i="3"/>
  <c r="BE331" i="3"/>
  <c r="BI330" i="3"/>
  <c r="BH330" i="3"/>
  <c r="BG330" i="3"/>
  <c r="BF330" i="3"/>
  <c r="T330" i="3"/>
  <c r="R330" i="3"/>
  <c r="R329" i="3"/>
  <c r="P330" i="3"/>
  <c r="P329" i="3" s="1"/>
  <c r="BK330" i="3"/>
  <c r="J330" i="3"/>
  <c r="BE330" i="3"/>
  <c r="J81" i="3"/>
  <c r="BI325" i="3"/>
  <c r="BH325" i="3"/>
  <c r="BG325" i="3"/>
  <c r="BF325" i="3"/>
  <c r="T325" i="3"/>
  <c r="R325" i="3"/>
  <c r="P325" i="3"/>
  <c r="BK325" i="3"/>
  <c r="J325" i="3"/>
  <c r="BE325" i="3" s="1"/>
  <c r="BI324" i="3"/>
  <c r="BH324" i="3"/>
  <c r="BG324" i="3"/>
  <c r="BF324" i="3"/>
  <c r="T324" i="3"/>
  <c r="R324" i="3"/>
  <c r="P324" i="3"/>
  <c r="P305" i="3" s="1"/>
  <c r="P304" i="3" s="1"/>
  <c r="BK324" i="3"/>
  <c r="J324" i="3"/>
  <c r="BE324" i="3"/>
  <c r="BI321" i="3"/>
  <c r="BH321" i="3"/>
  <c r="BG321" i="3"/>
  <c r="BF321" i="3"/>
  <c r="T321" i="3"/>
  <c r="R321" i="3"/>
  <c r="P321" i="3"/>
  <c r="BK321" i="3"/>
  <c r="J321" i="3"/>
  <c r="BE321" i="3" s="1"/>
  <c r="BI318" i="3"/>
  <c r="BH318" i="3"/>
  <c r="BG318" i="3"/>
  <c r="BF318" i="3"/>
  <c r="T318" i="3"/>
  <c r="R318" i="3"/>
  <c r="P318" i="3"/>
  <c r="BK318" i="3"/>
  <c r="J318" i="3"/>
  <c r="BE318" i="3"/>
  <c r="BI315" i="3"/>
  <c r="BH315" i="3"/>
  <c r="BG315" i="3"/>
  <c r="BF315" i="3"/>
  <c r="T315" i="3"/>
  <c r="R315" i="3"/>
  <c r="P315" i="3"/>
  <c r="BK315" i="3"/>
  <c r="J315" i="3"/>
  <c r="BE315" i="3" s="1"/>
  <c r="BI314" i="3"/>
  <c r="BH314" i="3"/>
  <c r="BG314" i="3"/>
  <c r="BF314" i="3"/>
  <c r="T314" i="3"/>
  <c r="R314" i="3"/>
  <c r="P314" i="3"/>
  <c r="BK314" i="3"/>
  <c r="J314" i="3"/>
  <c r="BE314" i="3"/>
  <c r="BI313" i="3"/>
  <c r="BH313" i="3"/>
  <c r="BG313" i="3"/>
  <c r="BF313" i="3"/>
  <c r="T313" i="3"/>
  <c r="R313" i="3"/>
  <c r="P313" i="3"/>
  <c r="BK313" i="3"/>
  <c r="J313" i="3"/>
  <c r="BE313" i="3" s="1"/>
  <c r="BI312" i="3"/>
  <c r="BH312" i="3"/>
  <c r="BG312" i="3"/>
  <c r="BF312" i="3"/>
  <c r="T312" i="3"/>
  <c r="R312" i="3"/>
  <c r="P312" i="3"/>
  <c r="BK312" i="3"/>
  <c r="J312" i="3"/>
  <c r="BE312" i="3"/>
  <c r="BI311" i="3"/>
  <c r="BH311" i="3"/>
  <c r="BG311" i="3"/>
  <c r="BF311" i="3"/>
  <c r="T311" i="3"/>
  <c r="R311" i="3"/>
  <c r="P311" i="3"/>
  <c r="BK311" i="3"/>
  <c r="J311" i="3"/>
  <c r="BE311" i="3" s="1"/>
  <c r="BI310" i="3"/>
  <c r="BH310" i="3"/>
  <c r="BG310" i="3"/>
  <c r="BF310" i="3"/>
  <c r="T310" i="3"/>
  <c r="R310" i="3"/>
  <c r="P310" i="3"/>
  <c r="BK310" i="3"/>
  <c r="J310" i="3"/>
  <c r="BE310" i="3"/>
  <c r="BI306" i="3"/>
  <c r="BH306" i="3"/>
  <c r="BG306" i="3"/>
  <c r="BF306" i="3"/>
  <c r="T306" i="3"/>
  <c r="R306" i="3"/>
  <c r="P306" i="3"/>
  <c r="BK306" i="3"/>
  <c r="J306" i="3"/>
  <c r="BE306" i="3"/>
  <c r="BI303" i="3"/>
  <c r="BH303" i="3"/>
  <c r="BG303" i="3"/>
  <c r="BF303" i="3"/>
  <c r="T303" i="3"/>
  <c r="R303" i="3"/>
  <c r="R299" i="3" s="1"/>
  <c r="R298" i="3" s="1"/>
  <c r="P303" i="3"/>
  <c r="P299" i="3" s="1"/>
  <c r="P298" i="3" s="1"/>
  <c r="BK303" i="3"/>
  <c r="J303" i="3"/>
  <c r="BE303" i="3"/>
  <c r="BI300" i="3"/>
  <c r="BH300" i="3"/>
  <c r="BG300" i="3"/>
  <c r="BF300" i="3"/>
  <c r="T300" i="3"/>
  <c r="T299" i="3" s="1"/>
  <c r="T298" i="3" s="1"/>
  <c r="R300" i="3"/>
  <c r="P300" i="3"/>
  <c r="BK300" i="3"/>
  <c r="BK299" i="3" s="1"/>
  <c r="J300" i="3"/>
  <c r="BE300" i="3"/>
  <c r="BI294" i="3"/>
  <c r="BH294" i="3"/>
  <c r="BG294" i="3"/>
  <c r="BF294" i="3"/>
  <c r="T294" i="3"/>
  <c r="R294" i="3"/>
  <c r="P294" i="3"/>
  <c r="BK294" i="3"/>
  <c r="J294" i="3"/>
  <c r="BE294" i="3"/>
  <c r="BI293" i="3"/>
  <c r="BH293" i="3"/>
  <c r="BG293" i="3"/>
  <c r="BF293" i="3"/>
  <c r="T293" i="3"/>
  <c r="R293" i="3"/>
  <c r="P293" i="3"/>
  <c r="BK293" i="3"/>
  <c r="J293" i="3"/>
  <c r="BE293" i="3" s="1"/>
  <c r="BI289" i="3"/>
  <c r="BH289" i="3"/>
  <c r="BG289" i="3"/>
  <c r="BF289" i="3"/>
  <c r="T289" i="3"/>
  <c r="R289" i="3"/>
  <c r="P289" i="3"/>
  <c r="BK289" i="3"/>
  <c r="J289" i="3"/>
  <c r="BE289" i="3"/>
  <c r="BI288" i="3"/>
  <c r="BH288" i="3"/>
  <c r="BG288" i="3"/>
  <c r="BF288" i="3"/>
  <c r="T288" i="3"/>
  <c r="R288" i="3"/>
  <c r="P288" i="3"/>
  <c r="BK288" i="3"/>
  <c r="J288" i="3"/>
  <c r="BE288" i="3" s="1"/>
  <c r="BI284" i="3"/>
  <c r="BH284" i="3"/>
  <c r="BG284" i="3"/>
  <c r="BF284" i="3"/>
  <c r="T284" i="3"/>
  <c r="R284" i="3"/>
  <c r="P284" i="3"/>
  <c r="P278" i="3" s="1"/>
  <c r="BK284" i="3"/>
  <c r="J284" i="3"/>
  <c r="BE284" i="3"/>
  <c r="BI283" i="3"/>
  <c r="BH283" i="3"/>
  <c r="BG283" i="3"/>
  <c r="BF283" i="3"/>
  <c r="T283" i="3"/>
  <c r="T278" i="3" s="1"/>
  <c r="R283" i="3"/>
  <c r="P283" i="3"/>
  <c r="BK283" i="3"/>
  <c r="J283" i="3"/>
  <c r="BE283" i="3" s="1"/>
  <c r="BI279" i="3"/>
  <c r="BH279" i="3"/>
  <c r="BG279" i="3"/>
  <c r="BF279" i="3"/>
  <c r="T279" i="3"/>
  <c r="R279" i="3"/>
  <c r="P279" i="3"/>
  <c r="BK279" i="3"/>
  <c r="J279" i="3"/>
  <c r="BE279" i="3"/>
  <c r="BI274" i="3"/>
  <c r="BH274" i="3"/>
  <c r="BG274" i="3"/>
  <c r="BF274" i="3"/>
  <c r="T274" i="3"/>
  <c r="R274" i="3"/>
  <c r="P274" i="3"/>
  <c r="BK274" i="3"/>
  <c r="J274" i="3"/>
  <c r="BE274" i="3"/>
  <c r="BI270" i="3"/>
  <c r="BH270" i="3"/>
  <c r="BG270" i="3"/>
  <c r="BF270" i="3"/>
  <c r="T270" i="3"/>
  <c r="R270" i="3"/>
  <c r="P270" i="3"/>
  <c r="P265" i="3" s="1"/>
  <c r="BK270" i="3"/>
  <c r="J270" i="3"/>
  <c r="BE270" i="3" s="1"/>
  <c r="BI266" i="3"/>
  <c r="BH266" i="3"/>
  <c r="BG266" i="3"/>
  <c r="BF266" i="3"/>
  <c r="T266" i="3"/>
  <c r="T265" i="3"/>
  <c r="R266" i="3"/>
  <c r="R265" i="3" s="1"/>
  <c r="P266" i="3"/>
  <c r="BK266" i="3"/>
  <c r="BK265" i="3" s="1"/>
  <c r="J265" i="3" s="1"/>
  <c r="J75" i="3" s="1"/>
  <c r="J266" i="3"/>
  <c r="BE266" i="3" s="1"/>
  <c r="BI261" i="3"/>
  <c r="BH261" i="3"/>
  <c r="BG261" i="3"/>
  <c r="BF261" i="3"/>
  <c r="T261" i="3"/>
  <c r="R261" i="3"/>
  <c r="P261" i="3"/>
  <c r="BK261" i="3"/>
  <c r="J261" i="3"/>
  <c r="BE261" i="3"/>
  <c r="BI255" i="3"/>
  <c r="BH255" i="3"/>
  <c r="BG255" i="3"/>
  <c r="BF255" i="3"/>
  <c r="T255" i="3"/>
  <c r="R255" i="3"/>
  <c r="P255" i="3"/>
  <c r="BK255" i="3"/>
  <c r="J255" i="3"/>
  <c r="BE255" i="3" s="1"/>
  <c r="BI251" i="3"/>
  <c r="BH251" i="3"/>
  <c r="BG251" i="3"/>
  <c r="BF251" i="3"/>
  <c r="T251" i="3"/>
  <c r="R251" i="3"/>
  <c r="P251" i="3"/>
  <c r="P244" i="3" s="1"/>
  <c r="BK251" i="3"/>
  <c r="J251" i="3"/>
  <c r="BE251" i="3"/>
  <c r="BI245" i="3"/>
  <c r="BH245" i="3"/>
  <c r="BG245" i="3"/>
  <c r="BF245" i="3"/>
  <c r="T245" i="3"/>
  <c r="T244" i="3" s="1"/>
  <c r="R245" i="3"/>
  <c r="R244" i="3" s="1"/>
  <c r="P245" i="3"/>
  <c r="BK245" i="3"/>
  <c r="BK244" i="3"/>
  <c r="J244" i="3"/>
  <c r="J74" i="3" s="1"/>
  <c r="J245" i="3"/>
  <c r="BE245" i="3"/>
  <c r="BI239" i="3"/>
  <c r="BH239" i="3"/>
  <c r="BG239" i="3"/>
  <c r="BF239" i="3"/>
  <c r="T239" i="3"/>
  <c r="T238" i="3"/>
  <c r="T237" i="3"/>
  <c r="R239" i="3"/>
  <c r="R238" i="3"/>
  <c r="R237" i="3"/>
  <c r="P239" i="3"/>
  <c r="P238" i="3" s="1"/>
  <c r="P237" i="3" s="1"/>
  <c r="BK239" i="3"/>
  <c r="BK238" i="3"/>
  <c r="J238" i="3" s="1"/>
  <c r="J72" i="3" s="1"/>
  <c r="J239" i="3"/>
  <c r="BE239" i="3" s="1"/>
  <c r="BI234" i="3"/>
  <c r="BH234" i="3"/>
  <c r="BG234" i="3"/>
  <c r="BF234" i="3"/>
  <c r="T234" i="3"/>
  <c r="R234" i="3"/>
  <c r="P234" i="3"/>
  <c r="BK234" i="3"/>
  <c r="J234" i="3"/>
  <c r="BE234" i="3" s="1"/>
  <c r="BI231" i="3"/>
  <c r="BH231" i="3"/>
  <c r="BG231" i="3"/>
  <c r="BF231" i="3"/>
  <c r="T231" i="3"/>
  <c r="R231" i="3"/>
  <c r="P231" i="3"/>
  <c r="BK231" i="3"/>
  <c r="J231" i="3"/>
  <c r="BE231" i="3"/>
  <c r="BI227" i="3"/>
  <c r="BH227" i="3"/>
  <c r="BG227" i="3"/>
  <c r="BF227" i="3"/>
  <c r="T227" i="3"/>
  <c r="T226" i="3" s="1"/>
  <c r="R227" i="3"/>
  <c r="R226" i="3"/>
  <c r="P227" i="3"/>
  <c r="P226" i="3" s="1"/>
  <c r="BK227" i="3"/>
  <c r="BK226" i="3"/>
  <c r="J226" i="3"/>
  <c r="J227" i="3"/>
  <c r="BE227" i="3"/>
  <c r="J70" i="3"/>
  <c r="BI223" i="3"/>
  <c r="BH223" i="3"/>
  <c r="BG223" i="3"/>
  <c r="BF223" i="3"/>
  <c r="T223" i="3"/>
  <c r="R223" i="3"/>
  <c r="P223" i="3"/>
  <c r="BK223" i="3"/>
  <c r="BK213" i="3" s="1"/>
  <c r="J223" i="3"/>
  <c r="BE223" i="3" s="1"/>
  <c r="BI219" i="3"/>
  <c r="BH219" i="3"/>
  <c r="BG219" i="3"/>
  <c r="BF219" i="3"/>
  <c r="T219" i="3"/>
  <c r="R219" i="3"/>
  <c r="R213" i="3" s="1"/>
  <c r="R212" i="3" s="1"/>
  <c r="P219" i="3"/>
  <c r="BK219" i="3"/>
  <c r="J219" i="3"/>
  <c r="BE219" i="3"/>
  <c r="BI218" i="3"/>
  <c r="BH218" i="3"/>
  <c r="BG218" i="3"/>
  <c r="BF218" i="3"/>
  <c r="T218" i="3"/>
  <c r="T213" i="3" s="1"/>
  <c r="T212" i="3" s="1"/>
  <c r="R218" i="3"/>
  <c r="P218" i="3"/>
  <c r="BK218" i="3"/>
  <c r="J218" i="3"/>
  <c r="BE218" i="3" s="1"/>
  <c r="BI214" i="3"/>
  <c r="BH214" i="3"/>
  <c r="BG214" i="3"/>
  <c r="BF214" i="3"/>
  <c r="T214" i="3"/>
  <c r="R214" i="3"/>
  <c r="P214" i="3"/>
  <c r="BK214" i="3"/>
  <c r="J214" i="3"/>
  <c r="BE214" i="3" s="1"/>
  <c r="BI209" i="3"/>
  <c r="BH209" i="3"/>
  <c r="BG209" i="3"/>
  <c r="BF209" i="3"/>
  <c r="T209" i="3"/>
  <c r="R209" i="3"/>
  <c r="P209" i="3"/>
  <c r="BK209" i="3"/>
  <c r="J209" i="3"/>
  <c r="BE209" i="3" s="1"/>
  <c r="BI206" i="3"/>
  <c r="BH206" i="3"/>
  <c r="BG206" i="3"/>
  <c r="BF206" i="3"/>
  <c r="T206" i="3"/>
  <c r="R206" i="3"/>
  <c r="P206" i="3"/>
  <c r="BK206" i="3"/>
  <c r="J206" i="3"/>
  <c r="BE206" i="3"/>
  <c r="BI203" i="3"/>
  <c r="BH203" i="3"/>
  <c r="BG203" i="3"/>
  <c r="BF203" i="3"/>
  <c r="T203" i="3"/>
  <c r="R203" i="3"/>
  <c r="P203" i="3"/>
  <c r="BK203" i="3"/>
  <c r="BK187" i="3" s="1"/>
  <c r="J203" i="3"/>
  <c r="BE203" i="3" s="1"/>
  <c r="BI200" i="3"/>
  <c r="BH200" i="3"/>
  <c r="BG200" i="3"/>
  <c r="BF200" i="3"/>
  <c r="T200" i="3"/>
  <c r="R200" i="3"/>
  <c r="R187" i="3" s="1"/>
  <c r="P200" i="3"/>
  <c r="BK200" i="3"/>
  <c r="J200" i="3"/>
  <c r="BE200" i="3"/>
  <c r="BI196" i="3"/>
  <c r="BH196" i="3"/>
  <c r="BG196" i="3"/>
  <c r="BF196" i="3"/>
  <c r="T196" i="3"/>
  <c r="R196" i="3"/>
  <c r="P196" i="3"/>
  <c r="BK196" i="3"/>
  <c r="J196" i="3"/>
  <c r="BE196" i="3" s="1"/>
  <c r="BI192" i="3"/>
  <c r="BH192" i="3"/>
  <c r="BG192" i="3"/>
  <c r="BF192" i="3"/>
  <c r="T192" i="3"/>
  <c r="R192" i="3"/>
  <c r="P192" i="3"/>
  <c r="BK192" i="3"/>
  <c r="J192" i="3"/>
  <c r="BE192" i="3"/>
  <c r="BI188" i="3"/>
  <c r="BH188" i="3"/>
  <c r="BG188" i="3"/>
  <c r="BF188" i="3"/>
  <c r="T188" i="3"/>
  <c r="T187" i="3" s="1"/>
  <c r="R188" i="3"/>
  <c r="P188" i="3"/>
  <c r="BK188" i="3"/>
  <c r="J187" i="3"/>
  <c r="J188" i="3"/>
  <c r="BE188" i="3"/>
  <c r="J67" i="3"/>
  <c r="BI184" i="3"/>
  <c r="BH184" i="3"/>
  <c r="BG184" i="3"/>
  <c r="BF184" i="3"/>
  <c r="T184" i="3"/>
  <c r="R184" i="3"/>
  <c r="P184" i="3"/>
  <c r="BK184" i="3"/>
  <c r="BK176" i="3" s="1"/>
  <c r="J176" i="3" s="1"/>
  <c r="J66" i="3" s="1"/>
  <c r="J184" i="3"/>
  <c r="BE184" i="3" s="1"/>
  <c r="BI180" i="3"/>
  <c r="BH180" i="3"/>
  <c r="BG180" i="3"/>
  <c r="BF180" i="3"/>
  <c r="T180" i="3"/>
  <c r="R180" i="3"/>
  <c r="R176" i="3" s="1"/>
  <c r="P180" i="3"/>
  <c r="BK180" i="3"/>
  <c r="J180" i="3"/>
  <c r="BE180" i="3"/>
  <c r="BI177" i="3"/>
  <c r="BH177" i="3"/>
  <c r="BG177" i="3"/>
  <c r="BF177" i="3"/>
  <c r="T177" i="3"/>
  <c r="T176" i="3" s="1"/>
  <c r="R177" i="3"/>
  <c r="P177" i="3"/>
  <c r="BK177" i="3"/>
  <c r="J177" i="3"/>
  <c r="BE177" i="3"/>
  <c r="BI172" i="3"/>
  <c r="BH172" i="3"/>
  <c r="BG172" i="3"/>
  <c r="BF172" i="3"/>
  <c r="T172" i="3"/>
  <c r="R172" i="3"/>
  <c r="P172" i="3"/>
  <c r="BK172" i="3"/>
  <c r="J172" i="3"/>
  <c r="BE172" i="3" s="1"/>
  <c r="BI168" i="3"/>
  <c r="BH168" i="3"/>
  <c r="BG168" i="3"/>
  <c r="BF168" i="3"/>
  <c r="T168" i="3"/>
  <c r="R168" i="3"/>
  <c r="P168" i="3"/>
  <c r="BK168" i="3"/>
  <c r="J168" i="3"/>
  <c r="BE168" i="3"/>
  <c r="BI165" i="3"/>
  <c r="BH165" i="3"/>
  <c r="BG165" i="3"/>
  <c r="BF165" i="3"/>
  <c r="T165" i="3"/>
  <c r="R165" i="3"/>
  <c r="R164" i="3"/>
  <c r="P165" i="3"/>
  <c r="BK165" i="3"/>
  <c r="BK164" i="3"/>
  <c r="J164" i="3"/>
  <c r="J165" i="3"/>
  <c r="BE165" i="3"/>
  <c r="J65" i="3"/>
  <c r="BI161" i="3"/>
  <c r="BH161" i="3"/>
  <c r="BG161" i="3"/>
  <c r="BF161" i="3"/>
  <c r="T161" i="3"/>
  <c r="T160" i="3" s="1"/>
  <c r="R161" i="3"/>
  <c r="R160" i="3"/>
  <c r="P161" i="3"/>
  <c r="P160" i="3" s="1"/>
  <c r="BK161" i="3"/>
  <c r="BK160" i="3"/>
  <c r="J160" i="3"/>
  <c r="J64" i="3" s="1"/>
  <c r="J161" i="3"/>
  <c r="BE161" i="3"/>
  <c r="BI156" i="3"/>
  <c r="BH156" i="3"/>
  <c r="BG156" i="3"/>
  <c r="BF156" i="3"/>
  <c r="T156" i="3"/>
  <c r="R156" i="3"/>
  <c r="P156" i="3"/>
  <c r="BK156" i="3"/>
  <c r="J156" i="3"/>
  <c r="BE156" i="3" s="1"/>
  <c r="BI152" i="3"/>
  <c r="BH152" i="3"/>
  <c r="BG152" i="3"/>
  <c r="BF152" i="3"/>
  <c r="T152" i="3"/>
  <c r="R152" i="3"/>
  <c r="R149" i="3" s="1"/>
  <c r="P152" i="3"/>
  <c r="BK152" i="3"/>
  <c r="J152" i="3"/>
  <c r="BE152" i="3"/>
  <c r="BI150" i="3"/>
  <c r="BH150" i="3"/>
  <c r="BG150" i="3"/>
  <c r="BF150" i="3"/>
  <c r="T150" i="3"/>
  <c r="R150" i="3"/>
  <c r="P150" i="3"/>
  <c r="P149" i="3" s="1"/>
  <c r="BK150" i="3"/>
  <c r="BK149" i="3"/>
  <c r="J149" i="3"/>
  <c r="J63" i="3" s="1"/>
  <c r="J150" i="3"/>
  <c r="BE150" i="3"/>
  <c r="BI145" i="3"/>
  <c r="BH145" i="3"/>
  <c r="BG145" i="3"/>
  <c r="BF145" i="3"/>
  <c r="T145" i="3"/>
  <c r="R145" i="3"/>
  <c r="P145" i="3"/>
  <c r="BK145" i="3"/>
  <c r="J145" i="3"/>
  <c r="BE145" i="3" s="1"/>
  <c r="BI141" i="3"/>
  <c r="BH141" i="3"/>
  <c r="BG141" i="3"/>
  <c r="BF141" i="3"/>
  <c r="T141" i="3"/>
  <c r="R141" i="3"/>
  <c r="P141" i="3"/>
  <c r="BK141" i="3"/>
  <c r="J141" i="3"/>
  <c r="BE141" i="3"/>
  <c r="BI137" i="3"/>
  <c r="BH137" i="3"/>
  <c r="BG137" i="3"/>
  <c r="BF137" i="3"/>
  <c r="T137" i="3"/>
  <c r="R137" i="3"/>
  <c r="P137" i="3"/>
  <c r="BK137" i="3"/>
  <c r="BK105" i="3" s="1"/>
  <c r="J137" i="3"/>
  <c r="BE137" i="3" s="1"/>
  <c r="J33" i="3" s="1"/>
  <c r="AV56" i="1" s="1"/>
  <c r="BI133" i="3"/>
  <c r="BH133" i="3"/>
  <c r="BG133" i="3"/>
  <c r="BF133" i="3"/>
  <c r="T133" i="3"/>
  <c r="R133" i="3"/>
  <c r="P133" i="3"/>
  <c r="BK133" i="3"/>
  <c r="J133" i="3"/>
  <c r="BE133" i="3"/>
  <c r="BI129" i="3"/>
  <c r="BH129" i="3"/>
  <c r="BG129" i="3"/>
  <c r="BF129" i="3"/>
  <c r="T129" i="3"/>
  <c r="R129" i="3"/>
  <c r="P129" i="3"/>
  <c r="BK129" i="3"/>
  <c r="J129" i="3"/>
  <c r="BE129" i="3" s="1"/>
  <c r="BI125" i="3"/>
  <c r="BH125" i="3"/>
  <c r="BG125" i="3"/>
  <c r="BF125" i="3"/>
  <c r="T125" i="3"/>
  <c r="R125" i="3"/>
  <c r="P125" i="3"/>
  <c r="BK125" i="3"/>
  <c r="J125" i="3"/>
  <c r="BE125" i="3"/>
  <c r="BI121" i="3"/>
  <c r="BH121" i="3"/>
  <c r="BG121" i="3"/>
  <c r="BF121" i="3"/>
  <c r="T121" i="3"/>
  <c r="T105" i="3" s="1"/>
  <c r="R121" i="3"/>
  <c r="P121" i="3"/>
  <c r="BK121" i="3"/>
  <c r="J121" i="3"/>
  <c r="BE121" i="3" s="1"/>
  <c r="BI117" i="3"/>
  <c r="BH117" i="3"/>
  <c r="BG117" i="3"/>
  <c r="BF117" i="3"/>
  <c r="T117" i="3"/>
  <c r="R117" i="3"/>
  <c r="P117" i="3"/>
  <c r="BK117" i="3"/>
  <c r="J117" i="3"/>
  <c r="BE117" i="3"/>
  <c r="BI113" i="3"/>
  <c r="BH113" i="3"/>
  <c r="BG113" i="3"/>
  <c r="BF113" i="3"/>
  <c r="F34" i="3" s="1"/>
  <c r="BA56" i="1" s="1"/>
  <c r="T113" i="3"/>
  <c r="R113" i="3"/>
  <c r="P113" i="3"/>
  <c r="BK113" i="3"/>
  <c r="J113" i="3"/>
  <c r="BE113" i="3" s="1"/>
  <c r="BI109" i="3"/>
  <c r="BH109" i="3"/>
  <c r="F36" i="3" s="1"/>
  <c r="BC56" i="1" s="1"/>
  <c r="BG109" i="3"/>
  <c r="BF109" i="3"/>
  <c r="T109" i="3"/>
  <c r="R109" i="3"/>
  <c r="P109" i="3"/>
  <c r="BK109" i="3"/>
  <c r="J109" i="3"/>
  <c r="BE109" i="3"/>
  <c r="BI106" i="3"/>
  <c r="BH106" i="3"/>
  <c r="BG106" i="3"/>
  <c r="F35" i="3"/>
  <c r="BB56" i="1" s="1"/>
  <c r="BF106" i="3"/>
  <c r="T106" i="3"/>
  <c r="R106" i="3"/>
  <c r="R105" i="3"/>
  <c r="P106" i="3"/>
  <c r="BK106" i="3"/>
  <c r="J106" i="3"/>
  <c r="BE106" i="3"/>
  <c r="F96" i="3"/>
  <c r="E94" i="3"/>
  <c r="F52" i="3"/>
  <c r="E50" i="3"/>
  <c r="J24" i="3"/>
  <c r="E24" i="3"/>
  <c r="J99" i="3" s="1"/>
  <c r="J55" i="3"/>
  <c r="J23" i="3"/>
  <c r="J21" i="3"/>
  <c r="E21" i="3"/>
  <c r="J98" i="3"/>
  <c r="J54" i="3"/>
  <c r="J20" i="3"/>
  <c r="J18" i="3"/>
  <c r="E18" i="3"/>
  <c r="F55" i="3" s="1"/>
  <c r="F99" i="3"/>
  <c r="J17" i="3"/>
  <c r="J15" i="3"/>
  <c r="E15" i="3"/>
  <c r="J14" i="3"/>
  <c r="J12" i="3"/>
  <c r="E7" i="3"/>
  <c r="E48" i="3" s="1"/>
  <c r="E92" i="3"/>
  <c r="J37" i="2"/>
  <c r="J36" i="2"/>
  <c r="AY55" i="1"/>
  <c r="J35" i="2"/>
  <c r="AX55" i="1"/>
  <c r="BI257" i="2"/>
  <c r="BH257" i="2"/>
  <c r="BG257" i="2"/>
  <c r="BF257" i="2"/>
  <c r="T257" i="2"/>
  <c r="R257" i="2"/>
  <c r="P257" i="2"/>
  <c r="BK257" i="2"/>
  <c r="J257" i="2"/>
  <c r="BE257" i="2" s="1"/>
  <c r="BI256" i="2"/>
  <c r="BH256" i="2"/>
  <c r="BG256" i="2"/>
  <c r="BF256" i="2"/>
  <c r="T256" i="2"/>
  <c r="T255" i="2"/>
  <c r="R256" i="2"/>
  <c r="R255" i="2" s="1"/>
  <c r="P256" i="2"/>
  <c r="P255" i="2" s="1"/>
  <c r="BK256" i="2"/>
  <c r="BK255" i="2"/>
  <c r="J255" i="2" s="1"/>
  <c r="J66" i="2" s="1"/>
  <c r="J256" i="2"/>
  <c r="BE256" i="2"/>
  <c r="BI251" i="2"/>
  <c r="BH251" i="2"/>
  <c r="BG251" i="2"/>
  <c r="BF251" i="2"/>
  <c r="T251" i="2"/>
  <c r="R251" i="2"/>
  <c r="P251" i="2"/>
  <c r="BK251" i="2"/>
  <c r="J251" i="2"/>
  <c r="BE251" i="2" s="1"/>
  <c r="BI250" i="2"/>
  <c r="BH250" i="2"/>
  <c r="BG250" i="2"/>
  <c r="BF250" i="2"/>
  <c r="T250" i="2"/>
  <c r="R250" i="2"/>
  <c r="P250" i="2"/>
  <c r="BK250" i="2"/>
  <c r="J250" i="2"/>
  <c r="BE250" i="2"/>
  <c r="BI249" i="2"/>
  <c r="BH249" i="2"/>
  <c r="BG249" i="2"/>
  <c r="BF249" i="2"/>
  <c r="T249" i="2"/>
  <c r="R249" i="2"/>
  <c r="P249" i="2"/>
  <c r="BK249" i="2"/>
  <c r="J249" i="2"/>
  <c r="BE249" i="2"/>
  <c r="BI248" i="2"/>
  <c r="BH248" i="2"/>
  <c r="BG248" i="2"/>
  <c r="BF248" i="2"/>
  <c r="T248" i="2"/>
  <c r="R248" i="2"/>
  <c r="P248" i="2"/>
  <c r="BK248" i="2"/>
  <c r="J248" i="2"/>
  <c r="BE248" i="2"/>
  <c r="BI244" i="2"/>
  <c r="BH244" i="2"/>
  <c r="BG244" i="2"/>
  <c r="BF244" i="2"/>
  <c r="T244" i="2"/>
  <c r="R244" i="2"/>
  <c r="P244" i="2"/>
  <c r="BK244" i="2"/>
  <c r="J244" i="2"/>
  <c r="BE244" i="2" s="1"/>
  <c r="BI243" i="2"/>
  <c r="BH243" i="2"/>
  <c r="BG243" i="2"/>
  <c r="BF243" i="2"/>
  <c r="T243" i="2"/>
  <c r="R243" i="2"/>
  <c r="P243" i="2"/>
  <c r="BK243" i="2"/>
  <c r="J243" i="2"/>
  <c r="BE243" i="2"/>
  <c r="BI241" i="2"/>
  <c r="BH241" i="2"/>
  <c r="BG241" i="2"/>
  <c r="BF241" i="2"/>
  <c r="T241" i="2"/>
  <c r="R241" i="2"/>
  <c r="P241" i="2"/>
  <c r="BK241" i="2"/>
  <c r="J241" i="2"/>
  <c r="BE241" i="2"/>
  <c r="BI237" i="2"/>
  <c r="BH237" i="2"/>
  <c r="BG237" i="2"/>
  <c r="BF237" i="2"/>
  <c r="T237" i="2"/>
  <c r="R237" i="2"/>
  <c r="P237" i="2"/>
  <c r="BK237" i="2"/>
  <c r="J237" i="2"/>
  <c r="BE237" i="2" s="1"/>
  <c r="F33" i="2" s="1"/>
  <c r="AZ55" i="1" s="1"/>
  <c r="BI235" i="2"/>
  <c r="BH235" i="2"/>
  <c r="BG235" i="2"/>
  <c r="BF235" i="2"/>
  <c r="T235" i="2"/>
  <c r="R235" i="2"/>
  <c r="P235" i="2"/>
  <c r="BK235" i="2"/>
  <c r="J235" i="2"/>
  <c r="BE235" i="2" s="1"/>
  <c r="BI233" i="2"/>
  <c r="BH233" i="2"/>
  <c r="BG233" i="2"/>
  <c r="BF233" i="2"/>
  <c r="T233" i="2"/>
  <c r="R233" i="2"/>
  <c r="P233" i="2"/>
  <c r="BK233" i="2"/>
  <c r="J233" i="2"/>
  <c r="BE233" i="2"/>
  <c r="BI231" i="2"/>
  <c r="BH231" i="2"/>
  <c r="BG231" i="2"/>
  <c r="F35" i="2" s="1"/>
  <c r="BB55" i="1" s="1"/>
  <c r="BF231" i="2"/>
  <c r="T231" i="2"/>
  <c r="R231" i="2"/>
  <c r="P231" i="2"/>
  <c r="BK231" i="2"/>
  <c r="J231" i="2"/>
  <c r="BE231" i="2"/>
  <c r="BI227" i="2"/>
  <c r="BH227" i="2"/>
  <c r="BG227" i="2"/>
  <c r="BF227" i="2"/>
  <c r="T227" i="2"/>
  <c r="R227" i="2"/>
  <c r="P227" i="2"/>
  <c r="BK227" i="2"/>
  <c r="J227" i="2"/>
  <c r="BE227" i="2"/>
  <c r="BI225" i="2"/>
  <c r="BH225" i="2"/>
  <c r="BG225" i="2"/>
  <c r="BF225" i="2"/>
  <c r="T225" i="2"/>
  <c r="R225" i="2"/>
  <c r="P225" i="2"/>
  <c r="P220" i="2" s="1"/>
  <c r="BK225" i="2"/>
  <c r="BK220" i="2" s="1"/>
  <c r="J220" i="2" s="1"/>
  <c r="J65" i="2" s="1"/>
  <c r="J225" i="2"/>
  <c r="BE225" i="2"/>
  <c r="BI221" i="2"/>
  <c r="BH221" i="2"/>
  <c r="BG221" i="2"/>
  <c r="BF221" i="2"/>
  <c r="T221" i="2"/>
  <c r="T220" i="2"/>
  <c r="R221" i="2"/>
  <c r="P221" i="2"/>
  <c r="BK221" i="2"/>
  <c r="J221" i="2"/>
  <c r="BE221" i="2" s="1"/>
  <c r="BI209" i="2"/>
  <c r="BH209" i="2"/>
  <c r="BG209" i="2"/>
  <c r="BF209" i="2"/>
  <c r="T209" i="2"/>
  <c r="R209" i="2"/>
  <c r="R196" i="2" s="1"/>
  <c r="P209" i="2"/>
  <c r="BK209" i="2"/>
  <c r="J209" i="2"/>
  <c r="BE209" i="2"/>
  <c r="BI202" i="2"/>
  <c r="BH202" i="2"/>
  <c r="BG202" i="2"/>
  <c r="BF202" i="2"/>
  <c r="T202" i="2"/>
  <c r="R202" i="2"/>
  <c r="P202" i="2"/>
  <c r="BK202" i="2"/>
  <c r="J202" i="2"/>
  <c r="BE202" i="2"/>
  <c r="BI197" i="2"/>
  <c r="BH197" i="2"/>
  <c r="BG197" i="2"/>
  <c r="BF197" i="2"/>
  <c r="T197" i="2"/>
  <c r="T196" i="2"/>
  <c r="R197" i="2"/>
  <c r="P197" i="2"/>
  <c r="P196" i="2"/>
  <c r="BK197" i="2"/>
  <c r="J197" i="2"/>
  <c r="BE197" i="2" s="1"/>
  <c r="BI189" i="2"/>
  <c r="BH189" i="2"/>
  <c r="BG189" i="2"/>
  <c r="BF189" i="2"/>
  <c r="T189" i="2"/>
  <c r="T188" i="2"/>
  <c r="R189" i="2"/>
  <c r="R188" i="2"/>
  <c r="P189" i="2"/>
  <c r="P188" i="2"/>
  <c r="BK189" i="2"/>
  <c r="BK188" i="2" s="1"/>
  <c r="J188" i="2" s="1"/>
  <c r="J63" i="2" s="1"/>
  <c r="J189" i="2"/>
  <c r="BE189" i="2" s="1"/>
  <c r="BI186" i="2"/>
  <c r="BH186" i="2"/>
  <c r="BG186" i="2"/>
  <c r="BF186" i="2"/>
  <c r="T186" i="2"/>
  <c r="R186" i="2"/>
  <c r="R178" i="2" s="1"/>
  <c r="P186" i="2"/>
  <c r="BK186" i="2"/>
  <c r="J186" i="2"/>
  <c r="BE186" i="2"/>
  <c r="BI179" i="2"/>
  <c r="BH179" i="2"/>
  <c r="BG179" i="2"/>
  <c r="BF179" i="2"/>
  <c r="T179" i="2"/>
  <c r="T178" i="2"/>
  <c r="R179" i="2"/>
  <c r="P179" i="2"/>
  <c r="P178" i="2"/>
  <c r="BK179" i="2"/>
  <c r="BK178" i="2"/>
  <c r="J178" i="2" s="1"/>
  <c r="J62" i="2" s="1"/>
  <c r="J179" i="2"/>
  <c r="BE179" i="2"/>
  <c r="BI176" i="2"/>
  <c r="BH176" i="2"/>
  <c r="BG176" i="2"/>
  <c r="BF176" i="2"/>
  <c r="T176" i="2"/>
  <c r="R176" i="2"/>
  <c r="P176" i="2"/>
  <c r="BK176" i="2"/>
  <c r="J176" i="2"/>
  <c r="BE176" i="2"/>
  <c r="BI174" i="2"/>
  <c r="BH174" i="2"/>
  <c r="BG174" i="2"/>
  <c r="BF174" i="2"/>
  <c r="T174" i="2"/>
  <c r="R174" i="2"/>
  <c r="P174" i="2"/>
  <c r="BK174" i="2"/>
  <c r="J174" i="2"/>
  <c r="BE174" i="2"/>
  <c r="BI172" i="2"/>
  <c r="BH172" i="2"/>
  <c r="BG172" i="2"/>
  <c r="BF172" i="2"/>
  <c r="T172" i="2"/>
  <c r="R172" i="2"/>
  <c r="P172" i="2"/>
  <c r="BK172" i="2"/>
  <c r="J172" i="2"/>
  <c r="BE172" i="2"/>
  <c r="BI170" i="2"/>
  <c r="BH170" i="2"/>
  <c r="BG170" i="2"/>
  <c r="BF170" i="2"/>
  <c r="T170" i="2"/>
  <c r="R170" i="2"/>
  <c r="P170" i="2"/>
  <c r="BK170" i="2"/>
  <c r="J170" i="2"/>
  <c r="BE170" i="2"/>
  <c r="BI167" i="2"/>
  <c r="BH167" i="2"/>
  <c r="BG167" i="2"/>
  <c r="BF167" i="2"/>
  <c r="T167" i="2"/>
  <c r="R167" i="2"/>
  <c r="P167" i="2"/>
  <c r="BK167" i="2"/>
  <c r="J167" i="2"/>
  <c r="BE167" i="2"/>
  <c r="BI160" i="2"/>
  <c r="BH160" i="2"/>
  <c r="BG160" i="2"/>
  <c r="BF160" i="2"/>
  <c r="T160" i="2"/>
  <c r="R160" i="2"/>
  <c r="P160" i="2"/>
  <c r="BK160" i="2"/>
  <c r="J160" i="2"/>
  <c r="BE160" i="2"/>
  <c r="BI158" i="2"/>
  <c r="BH158" i="2"/>
  <c r="BG158" i="2"/>
  <c r="BF158" i="2"/>
  <c r="T158" i="2"/>
  <c r="R158" i="2"/>
  <c r="P158" i="2"/>
  <c r="BK158" i="2"/>
  <c r="J158" i="2"/>
  <c r="BE158" i="2"/>
  <c r="BI153" i="2"/>
  <c r="BH153" i="2"/>
  <c r="BG153" i="2"/>
  <c r="BF153" i="2"/>
  <c r="T153" i="2"/>
  <c r="R153" i="2"/>
  <c r="P153" i="2"/>
  <c r="BK153" i="2"/>
  <c r="J153" i="2"/>
  <c r="BE153" i="2"/>
  <c r="BI151" i="2"/>
  <c r="BH151" i="2"/>
  <c r="BG151" i="2"/>
  <c r="BF151" i="2"/>
  <c r="T151" i="2"/>
  <c r="R151" i="2"/>
  <c r="P151" i="2"/>
  <c r="BK151" i="2"/>
  <c r="J151" i="2"/>
  <c r="BE151" i="2"/>
  <c r="BI146" i="2"/>
  <c r="BH146" i="2"/>
  <c r="BG146" i="2"/>
  <c r="BF146" i="2"/>
  <c r="T146" i="2"/>
  <c r="R146" i="2"/>
  <c r="P146" i="2"/>
  <c r="BK146" i="2"/>
  <c r="J146" i="2"/>
  <c r="BE146" i="2"/>
  <c r="BI139" i="2"/>
  <c r="BH139" i="2"/>
  <c r="BG139" i="2"/>
  <c r="BF139" i="2"/>
  <c r="T139" i="2"/>
  <c r="R139" i="2"/>
  <c r="P139" i="2"/>
  <c r="BK139" i="2"/>
  <c r="J139" i="2"/>
  <c r="BE139" i="2"/>
  <c r="BI137" i="2"/>
  <c r="BH137" i="2"/>
  <c r="BG137" i="2"/>
  <c r="BF137" i="2"/>
  <c r="T137" i="2"/>
  <c r="R137" i="2"/>
  <c r="P137" i="2"/>
  <c r="BK137" i="2"/>
  <c r="J137" i="2"/>
  <c r="BE137" i="2"/>
  <c r="BI135" i="2"/>
  <c r="BH135" i="2"/>
  <c r="BG135" i="2"/>
  <c r="BF135" i="2"/>
  <c r="T135" i="2"/>
  <c r="R135" i="2"/>
  <c r="P135" i="2"/>
  <c r="BK135" i="2"/>
  <c r="J135" i="2"/>
  <c r="BE135" i="2"/>
  <c r="BI122" i="2"/>
  <c r="BH122" i="2"/>
  <c r="BG122" i="2"/>
  <c r="BF122" i="2"/>
  <c r="T122" i="2"/>
  <c r="R122" i="2"/>
  <c r="P122" i="2"/>
  <c r="BK122" i="2"/>
  <c r="J122" i="2"/>
  <c r="BE122" i="2"/>
  <c r="BI120" i="2"/>
  <c r="BH120" i="2"/>
  <c r="BG120" i="2"/>
  <c r="BF120" i="2"/>
  <c r="T120" i="2"/>
  <c r="R120" i="2"/>
  <c r="P120" i="2"/>
  <c r="BK120" i="2"/>
  <c r="J120" i="2"/>
  <c r="BE120" i="2"/>
  <c r="BI116" i="2"/>
  <c r="BH116" i="2"/>
  <c r="BG116" i="2"/>
  <c r="BF116" i="2"/>
  <c r="T116" i="2"/>
  <c r="R116" i="2"/>
  <c r="P116" i="2"/>
  <c r="BK116" i="2"/>
  <c r="J116" i="2"/>
  <c r="BE116" i="2"/>
  <c r="BI114" i="2"/>
  <c r="BH114" i="2"/>
  <c r="BG114" i="2"/>
  <c r="BF114" i="2"/>
  <c r="T114" i="2"/>
  <c r="R114" i="2"/>
  <c r="P114" i="2"/>
  <c r="BK114" i="2"/>
  <c r="J114" i="2"/>
  <c r="BE114" i="2"/>
  <c r="BI109" i="2"/>
  <c r="BH109" i="2"/>
  <c r="BG109" i="2"/>
  <c r="BF109" i="2"/>
  <c r="T109" i="2"/>
  <c r="R109" i="2"/>
  <c r="P109" i="2"/>
  <c r="BK109" i="2"/>
  <c r="J109" i="2"/>
  <c r="BE109" i="2"/>
  <c r="BI107" i="2"/>
  <c r="BH107" i="2"/>
  <c r="BG107" i="2"/>
  <c r="BF107" i="2"/>
  <c r="T107" i="2"/>
  <c r="R107" i="2"/>
  <c r="P107" i="2"/>
  <c r="BK107" i="2"/>
  <c r="J107" i="2"/>
  <c r="BE107" i="2"/>
  <c r="BI98" i="2"/>
  <c r="BH98" i="2"/>
  <c r="BG98" i="2"/>
  <c r="BF98" i="2"/>
  <c r="T98" i="2"/>
  <c r="R98" i="2"/>
  <c r="R88" i="2" s="1"/>
  <c r="P98" i="2"/>
  <c r="BK98" i="2"/>
  <c r="J98" i="2"/>
  <c r="BE98" i="2"/>
  <c r="BI96" i="2"/>
  <c r="BH96" i="2"/>
  <c r="BG96" i="2"/>
  <c r="BF96" i="2"/>
  <c r="T96" i="2"/>
  <c r="R96" i="2"/>
  <c r="P96" i="2"/>
  <c r="P88" i="2" s="1"/>
  <c r="P87" i="2" s="1"/>
  <c r="P86" i="2" s="1"/>
  <c r="AU55" i="1" s="1"/>
  <c r="BK96" i="2"/>
  <c r="J96" i="2"/>
  <c r="BE96" i="2"/>
  <c r="BI91" i="2"/>
  <c r="BH91" i="2"/>
  <c r="BG91" i="2"/>
  <c r="BF91" i="2"/>
  <c r="T91" i="2"/>
  <c r="R91" i="2"/>
  <c r="P91" i="2"/>
  <c r="BK91" i="2"/>
  <c r="J91" i="2"/>
  <c r="BE91" i="2"/>
  <c r="BI89" i="2"/>
  <c r="BH89" i="2"/>
  <c r="BG89" i="2"/>
  <c r="BF89" i="2"/>
  <c r="J34" i="2" s="1"/>
  <c r="AW55" i="1" s="1"/>
  <c r="T89" i="2"/>
  <c r="T88" i="2"/>
  <c r="T87" i="2" s="1"/>
  <c r="T86" i="2" s="1"/>
  <c r="R89" i="2"/>
  <c r="P89" i="2"/>
  <c r="BK89" i="2"/>
  <c r="BK88" i="2" s="1"/>
  <c r="J89" i="2"/>
  <c r="BE89" i="2"/>
  <c r="J83" i="2"/>
  <c r="J82" i="2"/>
  <c r="F82" i="2"/>
  <c r="F80" i="2"/>
  <c r="E78" i="2"/>
  <c r="J55" i="2"/>
  <c r="J54" i="2"/>
  <c r="F54" i="2"/>
  <c r="F52" i="2"/>
  <c r="E50" i="2"/>
  <c r="J18" i="2"/>
  <c r="E18" i="2"/>
  <c r="F55" i="2" s="1"/>
  <c r="F83" i="2"/>
  <c r="J17" i="2"/>
  <c r="J12" i="2"/>
  <c r="J80" i="2"/>
  <c r="J52" i="2"/>
  <c r="E7" i="2"/>
  <c r="E76" i="2"/>
  <c r="E48" i="2"/>
  <c r="AS54" i="1"/>
  <c r="L50" i="1"/>
  <c r="AM50" i="1"/>
  <c r="AM49" i="1"/>
  <c r="L49" i="1"/>
  <c r="AM47" i="1"/>
  <c r="L47" i="1"/>
  <c r="L45" i="1"/>
  <c r="L44" i="1"/>
  <c r="J213" i="3" l="1"/>
  <c r="J69" i="3" s="1"/>
  <c r="BK212" i="3"/>
  <c r="J212" i="3" s="1"/>
  <c r="J68" i="3" s="1"/>
  <c r="BK104" i="3"/>
  <c r="J105" i="3"/>
  <c r="J62" i="3" s="1"/>
  <c r="R87" i="2"/>
  <c r="R86" i="2" s="1"/>
  <c r="J33" i="2"/>
  <c r="AV55" i="1" s="1"/>
  <c r="AT55" i="1" s="1"/>
  <c r="R104" i="3"/>
  <c r="P243" i="3"/>
  <c r="AT57" i="1"/>
  <c r="R84" i="4"/>
  <c r="R83" i="4" s="1"/>
  <c r="R82" i="4" s="1"/>
  <c r="R220" i="2"/>
  <c r="T164" i="3"/>
  <c r="T149" i="3"/>
  <c r="T104" i="3" s="1"/>
  <c r="T103" i="3" s="1"/>
  <c r="T102" i="3" s="1"/>
  <c r="P213" i="3"/>
  <c r="P212" i="3" s="1"/>
  <c r="BK278" i="3"/>
  <c r="J278" i="3" s="1"/>
  <c r="J76" i="3" s="1"/>
  <c r="T243" i="3"/>
  <c r="F34" i="2"/>
  <c r="BA55" i="1" s="1"/>
  <c r="BA54" i="1" s="1"/>
  <c r="J96" i="3"/>
  <c r="J52" i="3"/>
  <c r="T305" i="3"/>
  <c r="T304" i="3" s="1"/>
  <c r="F33" i="3"/>
  <c r="AZ56" i="1" s="1"/>
  <c r="AZ54" i="1" s="1"/>
  <c r="R305" i="3"/>
  <c r="R304" i="3" s="1"/>
  <c r="BK84" i="4"/>
  <c r="F34" i="4"/>
  <c r="BA57" i="1" s="1"/>
  <c r="F98" i="3"/>
  <c r="F54" i="3"/>
  <c r="P105" i="3"/>
  <c r="J34" i="3"/>
  <c r="AW56" i="1" s="1"/>
  <c r="AT56" i="1" s="1"/>
  <c r="P187" i="3"/>
  <c r="R278" i="3"/>
  <c r="R243" i="3" s="1"/>
  <c r="F35" i="4"/>
  <c r="BB57" i="1" s="1"/>
  <c r="BB54" i="1" s="1"/>
  <c r="BK87" i="2"/>
  <c r="J88" i="2"/>
  <c r="J61" i="2" s="1"/>
  <c r="BK298" i="3"/>
  <c r="J298" i="3" s="1"/>
  <c r="J77" i="3" s="1"/>
  <c r="J299" i="3"/>
  <c r="J78" i="3" s="1"/>
  <c r="BK196" i="2"/>
  <c r="J196" i="2" s="1"/>
  <c r="J64" i="2" s="1"/>
  <c r="F37" i="3"/>
  <c r="BD56" i="1" s="1"/>
  <c r="F36" i="2"/>
  <c r="BC55" i="1" s="1"/>
  <c r="F37" i="2"/>
  <c r="BD55" i="1" s="1"/>
  <c r="P164" i="3"/>
  <c r="P176" i="3"/>
  <c r="BK305" i="3"/>
  <c r="T329" i="3"/>
  <c r="F36" i="4"/>
  <c r="BC57" i="1" s="1"/>
  <c r="BK237" i="3"/>
  <c r="J237" i="3" s="1"/>
  <c r="J71" i="3" s="1"/>
  <c r="AX54" i="1" l="1"/>
  <c r="W31" i="1"/>
  <c r="W29" i="1"/>
  <c r="AV54" i="1"/>
  <c r="W30" i="1"/>
  <c r="AW54" i="1"/>
  <c r="AK30" i="1" s="1"/>
  <c r="BK86" i="2"/>
  <c r="J86" i="2" s="1"/>
  <c r="J87" i="2"/>
  <c r="J60" i="2" s="1"/>
  <c r="BD54" i="1"/>
  <c r="W33" i="1" s="1"/>
  <c r="J84" i="4"/>
  <c r="J61" i="4" s="1"/>
  <c r="BK83" i="4"/>
  <c r="BC54" i="1"/>
  <c r="R103" i="3"/>
  <c r="R102" i="3" s="1"/>
  <c r="J104" i="3"/>
  <c r="J61" i="3" s="1"/>
  <c r="BK243" i="3"/>
  <c r="J243" i="3" s="1"/>
  <c r="J73" i="3" s="1"/>
  <c r="P104" i="3"/>
  <c r="P103" i="3" s="1"/>
  <c r="P102" i="3" s="1"/>
  <c r="AU56" i="1" s="1"/>
  <c r="AU54" i="1" s="1"/>
  <c r="J305" i="3"/>
  <c r="J80" i="3" s="1"/>
  <c r="BK304" i="3"/>
  <c r="J304" i="3" s="1"/>
  <c r="J79" i="3" s="1"/>
  <c r="BK103" i="3" l="1"/>
  <c r="J30" i="2"/>
  <c r="J59" i="2"/>
  <c r="AT54" i="1"/>
  <c r="AK29" i="1"/>
  <c r="J83" i="4"/>
  <c r="J60" i="4" s="1"/>
  <c r="BK82" i="4"/>
  <c r="J82" i="4" s="1"/>
  <c r="W32" i="1"/>
  <c r="AY54" i="1"/>
  <c r="J30" i="4" l="1"/>
  <c r="J59" i="4"/>
  <c r="AG55" i="1"/>
  <c r="J39" i="2"/>
  <c r="BK102" i="3"/>
  <c r="J102" i="3" s="1"/>
  <c r="J103" i="3"/>
  <c r="J60" i="3" s="1"/>
  <c r="J30" i="3" l="1"/>
  <c r="J59" i="3"/>
  <c r="AN55" i="1"/>
  <c r="AG57" i="1"/>
  <c r="AN57" i="1" s="1"/>
  <c r="J39" i="4"/>
  <c r="AG56" i="1" l="1"/>
  <c r="J39" i="3"/>
  <c r="AN56" i="1" l="1"/>
  <c r="AG54" i="1"/>
  <c r="AN54" i="1" l="1"/>
  <c r="AK26" i="1"/>
  <c r="AK35" i="1" s="1"/>
</calcChain>
</file>

<file path=xl/sharedStrings.xml><?xml version="1.0" encoding="utf-8"?>
<sst xmlns="http://schemas.openxmlformats.org/spreadsheetml/2006/main" count="5633" uniqueCount="948">
  <si>
    <t>Export Komplet</t>
  </si>
  <si>
    <t>VZ</t>
  </si>
  <si>
    <t>2.0</t>
  </si>
  <si>
    <t>ZAMOK</t>
  </si>
  <si>
    <t>False</t>
  </si>
  <si>
    <t>{f3eb8615-cf48-4423-bcc0-88004a0521a1}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</si>
  <si>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</si>
  <si>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</si>
  <si>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</si>
  <si>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</si>
  <si>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</si>
  <si>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</si>
  <si>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</si>
  <si>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</si>
  <si>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DPS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</si>
  <si>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</si>
  <si>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</si>
  <si>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Křižovatka u požární zbrojnice v Krásné</t>
  </si>
  <si>
    <t>KSO:</t>
  </si>
  <si>
    <t/>
  </si>
  <si>
    <t>CC-CZ:</t>
  </si>
  <si>
    <t>Místo:</t>
  </si>
  <si>
    <t xml:space="preserve"> </t>
  </si>
  <si>
    <t>Datum:</t>
  </si>
  <si>
    <t>19. 11. 2019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</si>
  <si>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</si>
  <si>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</si>
  <si>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</si>
  <si>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</si>
  <si>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</si>
  <si>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</si>
  <si>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</si>
  <si>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</si>
  <si>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</si>
  <si>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</si>
  <si>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</si>
  <si>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</si>
  <si>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</si>
  <si>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</si>
  <si>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</si>
  <si>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</si>
  <si>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</si>
  <si>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</si>
  <si>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</si>
  <si>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</si>
  <si>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</si>
  <si>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</si>
  <si>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</si>
  <si>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</si>
  <si>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</si>
  <si>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</si>
  <si>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</si>
  <si>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</si>
  <si>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</si>
  <si>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</si>
  <si>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</si>
  <si>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</si>
  <si>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</si>
  <si>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</si>
  <si>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</si>
  <si>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</si>
  <si>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</si>
  <si>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</si>
  <si>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</si>
  <si>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</si>
  <si>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</si>
  <si>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</si>
  <si>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</si>
  <si>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</si>
  <si>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</si>
  <si>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</si>
  <si>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</si>
  <si>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</si>
  <si>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</si>
  <si>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D.1.3</t>
  </si>
  <si>
    <t xml:space="preserve"> Dešťová kanalizace</t>
  </si>
  <si>
    <t>STA</t>
  </si>
  <si>
    <t>1</t>
  </si>
  <si>
    <t>{d9975ba3-5bcb-4f13-952a-56a94468153e}</t>
  </si>
  <si>
    <t>827 29 11</t>
  </si>
  <si>
    <t>2</t>
  </si>
  <si>
    <t>IO.1</t>
  </si>
  <si>
    <t>Pozemní komunikace</t>
  </si>
  <si>
    <t>ING</t>
  </si>
  <si>
    <t>{97b6e74b-c70f-4e4c-a46b-2e1f5b1ae5ad}</t>
  </si>
  <si>
    <t>VON</t>
  </si>
  <si>
    <t>Vedlejší a ostatní náklady</t>
  </si>
  <si>
    <t>{15d5d38c-bb60-4b0b-895b-d704070f7146}</t>
  </si>
  <si>
    <t>f1</t>
  </si>
  <si>
    <t>rýha 2000</t>
  </si>
  <si>
    <t>35</t>
  </si>
  <si>
    <t>f5</t>
  </si>
  <si>
    <t>odvoz na skládku</t>
  </si>
  <si>
    <t>36,5</t>
  </si>
  <si>
    <t>KRYCÍ LIST SOUPISU PRACÍ</t>
  </si>
  <si>
    <t>f6</t>
  </si>
  <si>
    <t>ohumusování</t>
  </si>
  <si>
    <t>30</t>
  </si>
  <si>
    <t>f7</t>
  </si>
  <si>
    <t>rýha 600</t>
  </si>
  <si>
    <t>6</t>
  </si>
  <si>
    <t>f8</t>
  </si>
  <si>
    <t>šachty</t>
  </si>
  <si>
    <t>f9</t>
  </si>
  <si>
    <t>ohumusování tl.30</t>
  </si>
  <si>
    <t>21,5</t>
  </si>
  <si>
    <t>Objekt:</t>
  </si>
  <si>
    <t>f10</t>
  </si>
  <si>
    <t>jáma</t>
  </si>
  <si>
    <t>16,5</t>
  </si>
  <si>
    <t>D.1.3 -  Dešťová kanalizace</t>
  </si>
  <si>
    <t>Krásná</t>
  </si>
  <si>
    <t>Obec Krásná,Krásná 287,739 04 p.Krásná</t>
  </si>
  <si>
    <t>Ing.Jiří Kolář,Anenská 121,735 52 Bohumín</t>
  </si>
  <si>
    <t>Beránek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</si>
  <si>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</si>
  <si>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</si>
  <si>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</si>
  <si>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</si>
  <si>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</si>
  <si>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</si>
  <si>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</si>
  <si>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</si>
  <si>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</si>
  <si>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</si>
  <si>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</si>
  <si>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</si>
  <si>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</si>
  <si>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</si>
  <si>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</si>
  <si>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</si>
  <si>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</si>
  <si>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</si>
  <si>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</si>
  <si>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</si>
  <si>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</si>
  <si>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</si>
  <si>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</si>
  <si>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</si>
  <si>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</si>
  <si>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</si>
  <si>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</si>
  <si>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</si>
  <si>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</si>
  <si>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130001101</t>
  </si>
  <si>
    <t>Příplatek k cenám hloubených vykopávek za ztížení vykopávky v blízkosti podzemního vedení nebo výbušnin pro jakoukoliv třídu horniny</t>
  </si>
  <si>
    <t>m3</t>
  </si>
  <si>
    <t>CS ÚRS 2019 02</t>
  </si>
  <si>
    <t>4</t>
  </si>
  <si>
    <t>1908120013</t>
  </si>
  <si>
    <t>VV</t>
  </si>
  <si>
    <t>10,00</t>
  </si>
  <si>
    <t>131201101</t>
  </si>
  <si>
    <t>Hloubení nezapažených jam a zářezů s urovnáním dna do předepsaného profilu a spádu v hornině tř. 3 do 100 m3</t>
  </si>
  <si>
    <t>-365908907</t>
  </si>
  <si>
    <t>"viz specifikace</t>
  </si>
  <si>
    <t>"VJ2</t>
  </si>
  <si>
    <t>16,50</t>
  </si>
  <si>
    <t>Součet</t>
  </si>
  <si>
    <t>3</t>
  </si>
  <si>
    <t>131201109</t>
  </si>
  <si>
    <t>Hloubení nezapažených jam a zářezů s urovnáním dna do předepsaného profilu a spádu Příplatek k cenám za lepivost horniny tř. 3</t>
  </si>
  <si>
    <t>-804483185</t>
  </si>
  <si>
    <t>f10/100*50</t>
  </si>
  <si>
    <t>132201101</t>
  </si>
  <si>
    <t>Hloubení zapažených i nezapažených rýh šířky do 600 mm s urovnáním dna do předepsaného profilu a spádu v hornině tř. 3 do 100 m3</t>
  </si>
  <si>
    <t>-667123251</t>
  </si>
  <si>
    <t>"VR1</t>
  </si>
  <si>
    <t>5</t>
  </si>
  <si>
    <t>"VO1</t>
  </si>
  <si>
    <t>0,50</t>
  </si>
  <si>
    <t>"VO2</t>
  </si>
  <si>
    <t>132201109</t>
  </si>
  <si>
    <t>Hloubení zapažených i nezapažených rýh šířky do 600 mm s urovnáním dna do předepsaného profilu a spádu v hornině tř. 3 Příplatek k cenám za lepivost horniny tř. 3</t>
  </si>
  <si>
    <t>-905477796</t>
  </si>
  <si>
    <t>f7/100*50</t>
  </si>
  <si>
    <t>132201201</t>
  </si>
  <si>
    <t>Hloubení zapažených i nezapažených rýh šířky přes 600 do 2 000 mm s urovnáním dna do předepsaného profilu a spádu v hornině tř. 3 do 100 m3</t>
  </si>
  <si>
    <t>-146289187</t>
  </si>
  <si>
    <t>"kanalizace</t>
  </si>
  <si>
    <t>35,00</t>
  </si>
  <si>
    <t>7</t>
  </si>
  <si>
    <t>132201209</t>
  </si>
  <si>
    <t>Hloubení zapažených i nezapažených rýh šířky přes 600 do 2 000 mm s urovnáním dna do předepsaného profilu a spádu v hornině tř. 3 Příplatek k cenám za lepivost horniny tř. 3</t>
  </si>
  <si>
    <t>630463053</t>
  </si>
  <si>
    <t>f1/100*50</t>
  </si>
  <si>
    <t>8</t>
  </si>
  <si>
    <t>133201101</t>
  </si>
  <si>
    <t>Hloubení zapažených i nezapažených šachet s případným nutným přemístěním výkopku ve výkopišti v hornině tř. 3 do 100 m3</t>
  </si>
  <si>
    <t>1117593734</t>
  </si>
  <si>
    <t>"sondy</t>
  </si>
  <si>
    <t>6,00</t>
  </si>
  <si>
    <t>9</t>
  </si>
  <si>
    <t>133201109</t>
  </si>
  <si>
    <t>Hloubení zapažených i nezapažených šachet s případným nutným přemístěním výkopku ve výkopišti v hornině tř. 3 Příplatek k cenám za lepivost horniny tř. 3</t>
  </si>
  <si>
    <t>1107492084</t>
  </si>
  <si>
    <t>f8/100*50</t>
  </si>
  <si>
    <t>10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</si>
  <si>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</si>
  <si>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</si>
  <si>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1241665182</t>
  </si>
  <si>
    <t>14,00</t>
  </si>
  <si>
    <t>5,00</t>
  </si>
  <si>
    <t>11</t>
  </si>
  <si>
    <t>162701109</t>
  </si>
  <si>
    <t>Vodorovné přemístění výkopku nebo sypaniny po suchu na obvyklém dopravním prostředku, bez naložení výkopku, avšak se složením bez rozhrnutí z horniny tř. 1 až 4 na vzdálenost Příplatek k ceně za každých dalších i započatých 1 000 m</t>
  </si>
  <si>
    <t>-1059401839</t>
  </si>
  <si>
    <t>f5*5</t>
  </si>
  <si>
    <t>12</t>
  </si>
  <si>
    <t>171201211</t>
  </si>
  <si>
    <t>Poplatek za uložení stavebního odpadu na skládce (skládkovné) zeminy a kameniva zatříděného do Katalogu odpadů pod kódem 170 504</t>
  </si>
  <si>
    <t>t</t>
  </si>
  <si>
    <t>663002613</t>
  </si>
  <si>
    <t>f5*2,00</t>
  </si>
  <si>
    <t>13</t>
  </si>
  <si>
    <t>174101101</t>
  </si>
  <si>
    <t>Zásyp sypaninou z jakékoliv horniny s uložením výkopku ve vrstvách se zhutněním jam, šachet, rýh nebo kolem objektů v těchto vykopávkách</t>
  </si>
  <si>
    <t>-1688414145</t>
  </si>
  <si>
    <t>21,00</t>
  </si>
  <si>
    <t>f4</t>
  </si>
  <si>
    <t>14</t>
  </si>
  <si>
    <t>175151101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</si>
  <si>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</si>
  <si>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-1441312320</t>
  </si>
  <si>
    <t>11,00</t>
  </si>
  <si>
    <t>f3</t>
  </si>
  <si>
    <t>M</t>
  </si>
  <si>
    <t>58331351</t>
  </si>
  <si>
    <t>kamenivo těžené drobné frakce 0/4</t>
  </si>
  <si>
    <t>-1192574031</t>
  </si>
  <si>
    <t>11*2 "Přepočtené koeficientem množství</t>
  </si>
  <si>
    <t>16</t>
  </si>
  <si>
    <t>181301101</t>
  </si>
  <si>
    <t>Rozprostření a urovnání ornice v rovině nebo ve svahu sklonu do 1:5 při souvislé ploše do 500 m2, tl. vrstvy do 100 mm</t>
  </si>
  <si>
    <t>m2</t>
  </si>
  <si>
    <t>145365281</t>
  </si>
  <si>
    <t>30,00</t>
  </si>
  <si>
    <t>17</t>
  </si>
  <si>
    <t>10364100</t>
  </si>
  <si>
    <t>zemina pro terénní úpravy - tříděná</t>
  </si>
  <si>
    <t>238424996</t>
  </si>
  <si>
    <t>f6*0,10*2,00</t>
  </si>
  <si>
    <t>18</t>
  </si>
  <si>
    <t>181301105</t>
  </si>
  <si>
    <t>Rozprostření a urovnání ornice v rovině nebo ve svahu sklonu do 1:5 při souvislé ploše do 500 m2, tl. vrstvy přes 250 do 300 mm</t>
  </si>
  <si>
    <t>-626592232</t>
  </si>
  <si>
    <t>10,00*0,50</t>
  </si>
  <si>
    <t>5,50*3,00</t>
  </si>
  <si>
    <t>19</t>
  </si>
  <si>
    <t>-1209318930</t>
  </si>
  <si>
    <t>f9*0,30*2,00</t>
  </si>
  <si>
    <t>12,9*2 "Přepočtené koeficientem množství</t>
  </si>
  <si>
    <t>20</t>
  </si>
  <si>
    <t>181411131</t>
  </si>
  <si>
    <t>Založení trávníku na půdě předem připravené plochy do 1000 m2 výsevem včetně utažení parkového v rovině nebo na svahu do 1:5</t>
  </si>
  <si>
    <t>2009079883</t>
  </si>
  <si>
    <t>f6+f9</t>
  </si>
  <si>
    <t>00572410</t>
  </si>
  <si>
    <t>osivo směs travní parková</t>
  </si>
  <si>
    <t>kg</t>
  </si>
  <si>
    <t>-1899104487</t>
  </si>
  <si>
    <t>51,5*0,015 "Přepočtené koeficientem množství</t>
  </si>
  <si>
    <t>22</t>
  </si>
  <si>
    <t>183403153</t>
  </si>
  <si>
    <t>Obdělání půdy hrabáním v rovině nebo na svahu do 1:5</t>
  </si>
  <si>
    <t>-201473833</t>
  </si>
  <si>
    <t>23</t>
  </si>
  <si>
    <t>183403161</t>
  </si>
  <si>
    <t>Obdělání půdy válením v rovině nebo na svahu do 1:5</t>
  </si>
  <si>
    <t>-1717493758</t>
  </si>
  <si>
    <t>Zakládání</t>
  </si>
  <si>
    <t>24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</si>
  <si>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</si>
  <si>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</si>
  <si>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-1964414813</t>
  </si>
  <si>
    <t>25,00</t>
  </si>
  <si>
    <t>40,00</t>
  </si>
  <si>
    <t>25</t>
  </si>
  <si>
    <t>69311270</t>
  </si>
  <si>
    <t>geotextilie netkaná separační, ochranná, filtrační, drenážní PES 400g/m2</t>
  </si>
  <si>
    <t>1494268670</t>
  </si>
  <si>
    <t>65*1,02 "Přepočtené koeficientem množství</t>
  </si>
  <si>
    <t>Svislé a kompletní konstrukce</t>
  </si>
  <si>
    <t>26</t>
  </si>
  <si>
    <t>389541114</t>
  </si>
  <si>
    <t>Náplň těles filtrů z materiálů nepraných předepsané zrnitosti, uložené ve vrstvách předepsané tloušťky, s urovnáním každé vrstvy do předepsané kóty z hrubého kameniva drceného zrnitosti 63 až 125 mm</t>
  </si>
  <si>
    <t>-1826801974</t>
  </si>
  <si>
    <t>3,90</t>
  </si>
  <si>
    <t>3,00</t>
  </si>
  <si>
    <t>Vodorovné konstrukce</t>
  </si>
  <si>
    <t>27</t>
  </si>
  <si>
    <t>451572111</t>
  </si>
  <si>
    <t>Lože pod potrubí, stoky a drobné objekty v otevřeném výkopu z kameniva drobného těženého 0 až 4 mm</t>
  </si>
  <si>
    <t>-333441997</t>
  </si>
  <si>
    <t>f2</t>
  </si>
  <si>
    <t>28</t>
  </si>
  <si>
    <t>452311141</t>
  </si>
  <si>
    <t>Podkladní a zajišťovací konstrukce z betonu prostého v otevřeném výkopu desky pod potrubí, stoky a drobné objekty z betonu tř. C 16/20</t>
  </si>
  <si>
    <t>1263967416</t>
  </si>
  <si>
    <t>0,30</t>
  </si>
  <si>
    <t>29</t>
  </si>
  <si>
    <t>463211131</t>
  </si>
  <si>
    <t>Rovnanina z lomového kamene neopracovaného tříděného pro všechny tl. rovnaniny, bez vypracování líce s vyklínováním spár a dutin úlomky kamene</t>
  </si>
  <si>
    <t>-1060067490</t>
  </si>
  <si>
    <t>0,30*0,10</t>
  </si>
  <si>
    <t>0,40*0,10</t>
  </si>
  <si>
    <t>2,10</t>
  </si>
  <si>
    <t>Trubní vedení</t>
  </si>
  <si>
    <t>871350330</t>
  </si>
  <si>
    <t>Montáž kanalizačního potrubí z plastů z polypropylenu PP hladkého plnostěnného SN 16 DN 200</t>
  </si>
  <si>
    <t>m</t>
  </si>
  <si>
    <t>6805336</t>
  </si>
  <si>
    <t>31</t>
  </si>
  <si>
    <t>28617095</t>
  </si>
  <si>
    <t>trubka kanalizační PP plnostěnná třívrstvá DN 200x6000 mm SN 16</t>
  </si>
  <si>
    <t>-893356942</t>
  </si>
  <si>
    <t>40*1,015 "Přepočtené koeficientem množství</t>
  </si>
  <si>
    <t>32</t>
  </si>
  <si>
    <t>877350310</t>
  </si>
  <si>
    <t>Montáž tvarovek na kanalizačním plastovém potrubí z polypropylenu PP hladkého plnostěnného kolen DN 200</t>
  </si>
  <si>
    <t>kus</t>
  </si>
  <si>
    <t>-1568845745</t>
  </si>
  <si>
    <t>"koleno</t>
  </si>
  <si>
    <t>1+1+1+1</t>
  </si>
  <si>
    <t>33</t>
  </si>
  <si>
    <t>28617173</t>
  </si>
  <si>
    <t>koleno kanalizační PP SN 16 30 ° DN 200</t>
  </si>
  <si>
    <t>-1306338495</t>
  </si>
  <si>
    <t>2*1,015 "Přepočtené koeficientem množství</t>
  </si>
  <si>
    <t>34</t>
  </si>
  <si>
    <t>28617163</t>
  </si>
  <si>
    <t>koleno kanalizační PP SN 16 15 ° DN 200</t>
  </si>
  <si>
    <t>1865655651</t>
  </si>
  <si>
    <t>1*1,015 "Přepočtené koeficientem množství</t>
  </si>
  <si>
    <t>28617183</t>
  </si>
  <si>
    <t>koleno kanalizační PP SN 16 45 ° DN 200</t>
  </si>
  <si>
    <t>-44856225</t>
  </si>
  <si>
    <t>36</t>
  </si>
  <si>
    <t>877350320</t>
  </si>
  <si>
    <t>Montáž tvarovek na kanalizačním plastovém potrubí z polypropylenu PP hladkého plnostěnného odboček DN 200</t>
  </si>
  <si>
    <t>-2141558030</t>
  </si>
  <si>
    <t>"odbočka 200/200</t>
  </si>
  <si>
    <t>1+1+1</t>
  </si>
  <si>
    <t>37</t>
  </si>
  <si>
    <t>28617208</t>
  </si>
  <si>
    <t>odbočka kanalizační PP SN 16 45° DN 200/DN200</t>
  </si>
  <si>
    <t>1677360384</t>
  </si>
  <si>
    <t>3*1,015 "Přepočtené koeficientem množství</t>
  </si>
  <si>
    <t>38</t>
  </si>
  <si>
    <t>892352121</t>
  </si>
  <si>
    <t>Tlakové zkoušky vzduchem těsnícími vaky ucpávkovými DN 200</t>
  </si>
  <si>
    <t>úsek</t>
  </si>
  <si>
    <t>526565408</t>
  </si>
  <si>
    <t>39</t>
  </si>
  <si>
    <t>894812008</t>
  </si>
  <si>
    <t>Revizní a čistící šachta z polypropylenu PP pro hladké trouby DN 400 šachtové dno (DN šachty / DN trubního vedení) DN 400/200 pravý a levý přítok</t>
  </si>
  <si>
    <t>1812570059</t>
  </si>
  <si>
    <t>40</t>
  </si>
  <si>
    <t>894812031</t>
  </si>
  <si>
    <t>Revizní a čistící šachta z polypropylenu PP pro hladké trouby DN 400 roura šachtová korugovaná bez hrdla, světlé hloubky 1000 mm</t>
  </si>
  <si>
    <t>-1219330620</t>
  </si>
  <si>
    <t>41</t>
  </si>
  <si>
    <t>894812041</t>
  </si>
  <si>
    <t>Revizní a čistící šachta z polypropylenu PP pro hladké trouby DN 400 roura šachtová korugovaná Příplatek k cenám 2031 - 2035 za uříznutí šachtové roury</t>
  </si>
  <si>
    <t>1006092307</t>
  </si>
  <si>
    <t>42</t>
  </si>
  <si>
    <t>894812063</t>
  </si>
  <si>
    <t>Revizní a čistící šachta z polypropylenu PP pro hladké trouby DN 400 poklop litinový (pro třídu zatížení) plný do teleskopické trubky (D400)</t>
  </si>
  <si>
    <t>501183614</t>
  </si>
  <si>
    <t>43</t>
  </si>
  <si>
    <t>899722114</t>
  </si>
  <si>
    <t>Krytí potrubí z plastů výstražnou fólií z PVC šířky 40 cm</t>
  </si>
  <si>
    <t>-1797560358</t>
  </si>
  <si>
    <t>998</t>
  </si>
  <si>
    <t>Přesun hmot</t>
  </si>
  <si>
    <t>44</t>
  </si>
  <si>
    <t>998276101</t>
  </si>
  <si>
    <t>Přesun hmot pro trubní vedení hloubené z trub z plastických hmot nebo sklolaminátových pro vodovody nebo kanalizace v otevřeném výkopu dopravní vzdálenost do 15 m</t>
  </si>
  <si>
    <t>2104686395</t>
  </si>
  <si>
    <t>45</t>
  </si>
  <si>
    <t>998276124</t>
  </si>
  <si>
    <t>Přesun hmot pro trubní vedení hloubené z trub z plastických hmot nebo sklolaminátových Příplatek k cenám za zvětšený přesun přes vymezenou největší dopravní vzdálenost do 500 m</t>
  </si>
  <si>
    <t>-1889258922</t>
  </si>
  <si>
    <t>IO.1 - Pozemní komunikace</t>
  </si>
  <si>
    <t xml:space="preserve">      11 - Zemní práce - přípravné a přidružené práce</t>
  </si>
  <si>
    <t xml:space="preserve">      12 - Zemní práce - odkopávky a prokopávky</t>
  </si>
  <si>
    <t xml:space="preserve">      13 - Zemní práce - hloubené vykopávky</t>
  </si>
  <si>
    <t xml:space="preserve">      16 - Zemní práce - přemístění výkopku</t>
  </si>
  <si>
    <t xml:space="preserve">      17 - Zemní práce - konstrukce ze zemin</t>
  </si>
  <si>
    <t xml:space="preserve">      18 - Zemní práce - povrchové úpravy terénu</t>
  </si>
  <si>
    <t xml:space="preserve">      21 - Zakládání - úprava podloží a základové spáry, zlepšování vlastností hornin</t>
  </si>
  <si>
    <t xml:space="preserve">      27 - Zakládání - základy</t>
  </si>
  <si>
    <t xml:space="preserve">      46 - Zpevněné plochy kromě vozovek a železničních svršků</t>
  </si>
  <si>
    <t xml:space="preserve">    5 - Komunikace pozemní</t>
  </si>
  <si>
    <t xml:space="preserve">      56 - Podkladní vrstvy komunikací, letišť a ploch</t>
  </si>
  <si>
    <t xml:space="preserve">      57 - Kryty pozemních komunikací letišť a ploch z kameniva nebo živičné</t>
  </si>
  <si>
    <t xml:space="preserve">      59 - Kryty pozemních komunikací, letišť a ploch dlážděné</t>
  </si>
  <si>
    <t xml:space="preserve">      87 - Potrubí z trub plastických a skleněných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</si>
  <si>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</si>
  <si>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</si>
  <si>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997 - Přesun sutě</t>
  </si>
  <si>
    <t>Zemní práce - přípravné a přidružené práce</t>
  </si>
  <si>
    <t>111151131</t>
  </si>
  <si>
    <t>Pokosení trávníku při souvislé ploše do 1000 m2 lučního v rovině nebo svahu do 1:5</t>
  </si>
  <si>
    <t>-1877806286</t>
  </si>
  <si>
    <t xml:space="preserve">98*3   </t>
  </si>
  <si>
    <t>113106191</t>
  </si>
  <si>
    <t>Rozebrání dlažeb a dílců vozovek a ploch s přemístěním hmot na skládku na vzdálenost do 3 m nebo s naložením na dopravní prostředek, s jakoukoliv výplní spár strojně ze silničních dílců jakýchkoliv rozměrů, s ložem z kameniva nebo živice se spárami zalitými živicí</t>
  </si>
  <si>
    <t>1615816566</t>
  </si>
  <si>
    <t>"viz výkr.č.B1.2.1a-P3   "</t>
  </si>
  <si>
    <t xml:space="preserve">28   </t>
  </si>
  <si>
    <t>113107161</t>
  </si>
  <si>
    <t>Odstranění podkladů nebo krytů strojně plochy jednotlivě přes 50 m2 do 200 m2 s přemístěním hmot na skládku na vzdálenost do 20 m nebo s naložením na dopravní prostředek z kameniva hrubého drceného, o tl. vrstvy do 100 mm</t>
  </si>
  <si>
    <t>-188958449</t>
  </si>
  <si>
    <t>"viz výkr.č. B1.2.1a-P4.1 a P4.2   "</t>
  </si>
  <si>
    <t xml:space="preserve">50+8   </t>
  </si>
  <si>
    <t xml:space="preserve">Součet   </t>
  </si>
  <si>
    <t>113107164</t>
  </si>
  <si>
    <t>Odstranění podkladů nebo krytů strojně plochy jednotlivě přes 50 m2 do 200 m2 s přemístěním hmot na skládku na vzdálenost do 20 m nebo s naložením na dopravní prostředek z kameniva hrubého drceného, o tl. vrstvy přes 300 do 400 mm</t>
  </si>
  <si>
    <t>-2036158178</t>
  </si>
  <si>
    <t>"viz výkr.č. B1.2.1a - P3   "</t>
  </si>
  <si>
    <t xml:space="preserve">28*2   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</si>
  <si>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</si>
  <si>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</si>
  <si>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1960073358</t>
  </si>
  <si>
    <t>"viz TZ, výměna zaminy v aktivní zóně při nedostatečné únosnosti pláně   "</t>
  </si>
  <si>
    <t xml:space="preserve">250+28+40+30+49   </t>
  </si>
  <si>
    <t>113107224</t>
  </si>
  <si>
    <t>Odstranění podkladů nebo krytů strojně plochy jednotlivě přes 200 m2 s přemístěním hmot na skládku na vzdálenost do 20 m nebo s naložením na dopravní prostředek z kameniva hrubého drceného, o tl. vrstvy přes 300 do 400 mm</t>
  </si>
  <si>
    <t>651899138</t>
  </si>
  <si>
    <t>"viz výkr.č.B1.2.3c-odstranění stáv.podklad vrstev v případě prokázání špatného stavu a unosnosti, plocha P2   "</t>
  </si>
  <si>
    <t xml:space="preserve">300   </t>
  </si>
  <si>
    <t>113107241</t>
  </si>
  <si>
    <t>Odstranění podkladů nebo krytů strojně plochy jednotlivě přes 200 m2 s přemístěním hmot na skládku na vzdálenost do 20 m nebo s naložením na dopravní prostředek živičných, o tl. vrstvy do 50 mm</t>
  </si>
  <si>
    <t>855753673</t>
  </si>
  <si>
    <t>"viz výkr.č. B1.2.1a-P2   "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</si>
  <si>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</si>
  <si>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</si>
  <si>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1650690446</t>
  </si>
  <si>
    <t>113107322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</si>
  <si>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</si>
  <si>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1154038868</t>
  </si>
  <si>
    <t>"viz výkr.č. B1.2.1a-P5   "</t>
  </si>
  <si>
    <t xml:space="preserve">7,5   </t>
  </si>
  <si>
    <t>113107331</t>
  </si>
  <si>
    <t>Odstranění podkladů nebo krytů strojně plochy jednotlivě do 50 m2 s přemístěním hmot na skládku na vzdálenost do 3 m nebo s naložením na dopravní prostředek z betonu prostého, o tl. vrstvy přes 100 do 150 mm</t>
  </si>
  <si>
    <t>-719858392</t>
  </si>
  <si>
    <t>"viz výkr.č.B1.2.1a-P5   "</t>
  </si>
  <si>
    <t>113154122</t>
  </si>
  <si>
    <t>Frézování živičného podkladu nebo krytu s naložením na dopravní prostředek plochy do 500 m2 bez překážek v trase pruhu šířky přes 0,5 m do 1 m, tloušťky vrstvy 40 mm</t>
  </si>
  <si>
    <t>-394475358</t>
  </si>
  <si>
    <t>"viz TZ-pro rozšíření komunikace  "</t>
  </si>
  <si>
    <t xml:space="preserve">10,5   </t>
  </si>
  <si>
    <t>Zemní práce - odkopávky a prokopávky</t>
  </si>
  <si>
    <t>121101101</t>
  </si>
  <si>
    <t>Sejmutí ornice nebo lesní půdy s vodorovným přemístěním na hromady v místě upotřebení nebo na dočasné či trvalé skládky se složením, na vzdálenost do 50 m</t>
  </si>
  <si>
    <t>-328128352</t>
  </si>
  <si>
    <t>14,850</t>
  </si>
  <si>
    <t>122302201</t>
  </si>
  <si>
    <t>Odkopávky a prokopávky nezapažené pro silnice s přemístěním výkopku v příčných profilech na vzdálenost do 15 m nebo s naložením na dopravní prostředek v hornině tř. 4 do 100 m3</t>
  </si>
  <si>
    <t>1402429597</t>
  </si>
  <si>
    <t>"viz výkr.č.B1.2.1a-P1.1, P1.2,P1.3 a P1.4-odpočet ornice   "</t>
  </si>
  <si>
    <t xml:space="preserve">(48+25+12+14)*(0,47-0,15)   </t>
  </si>
  <si>
    <t>122302209</t>
  </si>
  <si>
    <t>Odkopávky a prokopávky nezapažené pro silnice s přemístěním výkopku v příčných profilech na vzdálenost do 15 m nebo s naložením na dopravní prostředek v hornině tř. 4 Příplatek k cenám za lepivost horniny tř. 4</t>
  </si>
  <si>
    <t>-438816989</t>
  </si>
  <si>
    <t xml:space="preserve">"viz výkr.č.B1.2.1a-P1.1, P1.2,P1.3 a P1.4-odpočet ornice "  </t>
  </si>
  <si>
    <t>Zemní práce - hloubené vykopávky</t>
  </si>
  <si>
    <t>132203312</t>
  </si>
  <si>
    <t>Hloubení rýh pro drény ve sklonu terénu do 15° v jakémkoliv množství, s úpravou do předepsaného spádu, v suchu, mokru i ve vodě sběrné i svodné DN do 200 hloubky přes 1,10 do 1,30 m v hornině tř. 3</t>
  </si>
  <si>
    <t>-1782663853</t>
  </si>
  <si>
    <t xml:space="preserve">29,5*0,4*0,4   </t>
  </si>
  <si>
    <t>Zemní práce - přemístění výkopku</t>
  </si>
  <si>
    <t>161101101</t>
  </si>
  <si>
    <t>Svislé přemístění výkopku bez naložení do dopravní nádoby avšak s vyprázdněním dopravní nádoby na hromadu nebo do dopravního prostředku z horniny tř. 1 až 4, při hloubce výkopu přes 1 do 2,5 m</t>
  </si>
  <si>
    <t>-1518476622</t>
  </si>
  <si>
    <t>-1683042029</t>
  </si>
  <si>
    <t>"odkopávky a prokopávky, rýha pro drenáž, odpočet rozprostření ornice   "</t>
  </si>
  <si>
    <t xml:space="preserve">(48+25+12+14)*(0,47-0,15)+(29,5*0,4*0,4)-98*0,20   </t>
  </si>
  <si>
    <t>167101101</t>
  </si>
  <si>
    <t>Nakládání, skládání a překládání neulehlého výkopku nebo sypaniny nakládání, množství do 100 m3, z hornin tř. 1 až 4</t>
  </si>
  <si>
    <t>1175483712</t>
  </si>
  <si>
    <t>"odkopávky a prokopávky, rýha drenáž, odpočet rozprostření ornice   "</t>
  </si>
  <si>
    <t xml:space="preserve">(48+25+12+14)*(0,47-0,15)+(29,5*0,4*0,4)-98*0,2   </t>
  </si>
  <si>
    <t>Zemní práce - konstrukce ze zemin</t>
  </si>
  <si>
    <t>-1756814763</t>
  </si>
  <si>
    <t xml:space="preserve">16,800*1,8   </t>
  </si>
  <si>
    <t>749166637</t>
  </si>
  <si>
    <t>"zásyp drenážního potrubí   "</t>
  </si>
  <si>
    <t>58344155</t>
  </si>
  <si>
    <t>štěrkodrť frakce 0/22</t>
  </si>
  <si>
    <t>-1657250496</t>
  </si>
  <si>
    <t xml:space="preserve">4,72 * 2   </t>
  </si>
  <si>
    <t>Zemní práce - povrchové úpravy terénu</t>
  </si>
  <si>
    <t>181102302</t>
  </si>
  <si>
    <t>Úprava pláně na stavbách dálnic strojně v zářezech mimo skalních se zhutněním</t>
  </si>
  <si>
    <t>-775811489</t>
  </si>
  <si>
    <t>"viz TZ   "</t>
  </si>
  <si>
    <t xml:space="preserve">250+28+40+43+30+49   </t>
  </si>
  <si>
    <t>181301103</t>
  </si>
  <si>
    <t>Rozprostření a urovnání ornice v rovině nebo ve svahu sklonu do 1:5 při souvislé ploše do 500 m2, tl. vrstvy přes 150 do 200 mm</t>
  </si>
  <si>
    <t>-626971660</t>
  </si>
  <si>
    <t>"viz TZ-úprava ploch kolem komunikace po výstavbě   "</t>
  </si>
  <si>
    <t xml:space="preserve">98   </t>
  </si>
  <si>
    <t>181411121</t>
  </si>
  <si>
    <t>Založení trávníku na půdě předem připravené plochy do 1000 m2 výsevem včetně utažení lučního v rovině nebo na svahu do 1:5</t>
  </si>
  <si>
    <t>-821582783</t>
  </si>
  <si>
    <t>"úprava ploch kolem komunikace   "</t>
  </si>
  <si>
    <t>25191155</t>
  </si>
  <si>
    <t>hnojivo průmyslové Cererit</t>
  </si>
  <si>
    <t>-125129258</t>
  </si>
  <si>
    <t xml:space="preserve">98 * 0,015   </t>
  </si>
  <si>
    <t>00572470</t>
  </si>
  <si>
    <t>osivo směs travní univerzál</t>
  </si>
  <si>
    <t>-368266454</t>
  </si>
  <si>
    <t>185802113</t>
  </si>
  <si>
    <t>Hnojení půdy nebo trávníku v rovině nebo na svahu do 1:5 umělým hnojivem na široko</t>
  </si>
  <si>
    <t>319117498</t>
  </si>
  <si>
    <t xml:space="preserve">98*0,025/1000   </t>
  </si>
  <si>
    <t>185803111</t>
  </si>
  <si>
    <t>Ošetření trávníku jednorázové v rovině nebo na svahu do 1:5</t>
  </si>
  <si>
    <t>-1715545690</t>
  </si>
  <si>
    <t>Zakládání - úprava podloží a základové spáry, zlepšování vlastností hornin</t>
  </si>
  <si>
    <t>211971110</t>
  </si>
  <si>
    <t>Zřízení opláštění výplně z geotextilie odvodňovacích žeber nebo trativodů v rýze nebo zářezu se stěnami šikmými o sklonu do 1:2</t>
  </si>
  <si>
    <t>-1391570363</t>
  </si>
  <si>
    <t>"trativod  "</t>
  </si>
  <si>
    <t xml:space="preserve">29,5*0,3   </t>
  </si>
  <si>
    <t>69311197</t>
  </si>
  <si>
    <t>geotextilie netkaná separační, ochranná, filtrační, drenážní  PES(70%)+PP(30%) 200g/m2 m</t>
  </si>
  <si>
    <t>481292948</t>
  </si>
  <si>
    <t>213141112</t>
  </si>
  <si>
    <t>Zřízení vrstvy z geotextilie filtrační, separační, odvodňovací, ochranné, výztužné nebo protierozní v rovině nebo ve sklonu do 1:5, šířky přes 3 do 6 m</t>
  </si>
  <si>
    <t>531211974</t>
  </si>
  <si>
    <t>"viz TZ-pod komunikaci, jen v případě zřízení aktivní zóny a odtěžení stávajících šterkových vrstev   "</t>
  </si>
  <si>
    <t xml:space="preserve">250+40+49   </t>
  </si>
  <si>
    <t>69311009</t>
  </si>
  <si>
    <t>geotextilie tkaná separační, filtrační, výztužná PP pevnost v tahu 60kN/m</t>
  </si>
  <si>
    <t>-2055733603</t>
  </si>
  <si>
    <t xml:space="preserve">339 * 1,15   </t>
  </si>
  <si>
    <t>Zakládání - základy</t>
  </si>
  <si>
    <t>275313811</t>
  </si>
  <si>
    <t>Základy z betonu prostého patky a bloky z betonu kamenem neprokládaného tř. C 25/30</t>
  </si>
  <si>
    <t>656976054</t>
  </si>
  <si>
    <t>"pro dopravní značky   "</t>
  </si>
  <si>
    <t xml:space="preserve">0,5*0,4*0,4*3   </t>
  </si>
  <si>
    <t>275356021</t>
  </si>
  <si>
    <t>Bednění základů z betonu prostého nebo železového patek pro plochy rovinné zřízení</t>
  </si>
  <si>
    <t>664550179</t>
  </si>
  <si>
    <t xml:space="preserve">0,4*0,5*4*3   </t>
  </si>
  <si>
    <t>275356022</t>
  </si>
  <si>
    <t>Bednění základů z betonu prostého nebo železového patek pro plochy rovinné odstranění</t>
  </si>
  <si>
    <t>209006407</t>
  </si>
  <si>
    <t>46</t>
  </si>
  <si>
    <t>Zpevněné plochy kromě vozovek a železničních svršků</t>
  </si>
  <si>
    <t>460650062</t>
  </si>
  <si>
    <t>Vozovky a chodníky zřízení podkladní vrstvy včetně rozprostření a úpravy podkladu z kameniva drceného, včetně zhutnění, tloušťky přes 10 do 15 cm</t>
  </si>
  <si>
    <t>1928918017</t>
  </si>
  <si>
    <t>"viz TZ- vyrovnání stáv.štěrkové vrstvy-pouze v případě zachování stávajících podkladních vrstev   "</t>
  </si>
  <si>
    <t xml:space="preserve">250+40+43+30+49   </t>
  </si>
  <si>
    <t>Komunikace pozemní</t>
  </si>
  <si>
    <t>56</t>
  </si>
  <si>
    <t>Podkladní vrstvy komunikací, letišť a ploch</t>
  </si>
  <si>
    <t>564861111</t>
  </si>
  <si>
    <t>Podklad ze štěrkodrti ŠD s rozprostřením a zhutněním, po zhutnění tl. 200 mm</t>
  </si>
  <si>
    <t>-1142573611</t>
  </si>
  <si>
    <t>"viz TZ - chodník, ZP1, rozšíření komunikace   "</t>
  </si>
  <si>
    <t xml:space="preserve">30+40+28   </t>
  </si>
  <si>
    <t>"pro komunikaci pouze při odstranění stávajících štěrkových vrstev   "</t>
  </si>
  <si>
    <t xml:space="preserve">250   </t>
  </si>
  <si>
    <t>564871111</t>
  </si>
  <si>
    <t>Podklad ze štěrkodrti ŠD s rozprostřením a zhutněním, po zhutnění tl. 250 mm</t>
  </si>
  <si>
    <t>-252989919</t>
  </si>
  <si>
    <t>"viz tz-kontejnery, ZP2   "</t>
  </si>
  <si>
    <t xml:space="preserve">43+49   </t>
  </si>
  <si>
    <t>564952111</t>
  </si>
  <si>
    <t>Podklad z mechanicky zpevněného kameniva MZK (minerální beton) s rozprostřením a s hutněním, po zhutnění tl. 150 mm</t>
  </si>
  <si>
    <t>1715169416</t>
  </si>
  <si>
    <t xml:space="preserve">"viz TZ-ípod komunikací pouze při odstranění stávajících štěrkových vrstev  " </t>
  </si>
  <si>
    <t>"pod zpevněnými plochami   "</t>
  </si>
  <si>
    <t xml:space="preserve">28+40+49   </t>
  </si>
  <si>
    <t>565165121</t>
  </si>
  <si>
    <t>Asfaltový beton vrstva podkladní ACP 16 (obalované kamenivo střednězrnné - OKS) s rozprostřením a zhutněním v pruhu šířky přes 3 m, po zhutnění tl. 80 mm</t>
  </si>
  <si>
    <t>405891294</t>
  </si>
  <si>
    <t xml:space="preserve">250+28+40   </t>
  </si>
  <si>
    <t>57</t>
  </si>
  <si>
    <t>Kryty pozemních komunikací letišť a ploch z kameniva nebo živičné</t>
  </si>
  <si>
    <t>573191111</t>
  </si>
  <si>
    <t>Postřik infiltrační kationaktivní emulzí v množství 1,00 kg/m2</t>
  </si>
  <si>
    <t>772041704</t>
  </si>
  <si>
    <t>573231109</t>
  </si>
  <si>
    <t>Postřik spojovací PS bez posypu kamenivem ze silniční emulze, v množství 0,60 kg/m2</t>
  </si>
  <si>
    <t>-2055911435</t>
  </si>
  <si>
    <t xml:space="preserve">250+28+10,5+40   </t>
  </si>
  <si>
    <t>577134121</t>
  </si>
  <si>
    <t>Asfaltový beton vrstva obrusná ACO 11 (ABS) s rozprostřením a se zhutněním z nemodifikovaného asfaltu v pruhu šířky přes 3 m tř. I, po zhutnění tl. 40 mm</t>
  </si>
  <si>
    <t>1058011070</t>
  </si>
  <si>
    <t>59</t>
  </si>
  <si>
    <t>Kryty pozemních komunikací, letišť a ploch dlážděné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</si>
  <si>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</si>
  <si>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</si>
  <si>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1211262171</t>
  </si>
  <si>
    <t>"viz TZ-chodník   "</t>
  </si>
  <si>
    <t xml:space="preserve">30   </t>
  </si>
  <si>
    <t>59245018</t>
  </si>
  <si>
    <t>dlažba tvar obdélník betonová 200x100x60mm přírodní</t>
  </si>
  <si>
    <t>-889653717</t>
  </si>
  <si>
    <t>596212230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</si>
  <si>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C, pro plochy do 50 m2</t>
  </si>
  <si>
    <t>-238149222</t>
  </si>
  <si>
    <t>"viz TZ-kontejnery   "</t>
  </si>
  <si>
    <t xml:space="preserve">49   </t>
  </si>
  <si>
    <t>47</t>
  </si>
  <si>
    <t>59245030</t>
  </si>
  <si>
    <t>dlažba tvar čtverec betonová 200x200x80mm přírodní</t>
  </si>
  <si>
    <t>-643985381</t>
  </si>
  <si>
    <t>48</t>
  </si>
  <si>
    <t>596412210</t>
  </si>
  <si>
    <t>Kladení dlažby z betonových vegetačních dlaždic pozemních komunikací s ložem z kameniva těženého nebo drceného tl. do 50 mm, s vyplněním spár a vegetačních otvorů, s hutněním vibrováním tl. 80 mm, pro plochy do 50 m2</t>
  </si>
  <si>
    <t>-1736844931</t>
  </si>
  <si>
    <t xml:space="preserve">43   </t>
  </si>
  <si>
    <t>49</t>
  </si>
  <si>
    <t>59246016</t>
  </si>
  <si>
    <t>dlažba plošná betonová vegetační 600x400x80mm</t>
  </si>
  <si>
    <t>1649227245</t>
  </si>
  <si>
    <t>50</t>
  </si>
  <si>
    <t>599141111</t>
  </si>
  <si>
    <t>Vyplnění spár mezi silničními dílci jakékoliv tloušťky živičnou zálivkou</t>
  </si>
  <si>
    <t>-525626518</t>
  </si>
  <si>
    <t>"srovnatelná cena-zalití styčné plochy   "</t>
  </si>
  <si>
    <t xml:space="preserve">24,5+3,6+4+12+5   </t>
  </si>
  <si>
    <t>87</t>
  </si>
  <si>
    <t>Potrubí z trub plastických a skleněných</t>
  </si>
  <si>
    <t>51</t>
  </si>
  <si>
    <t>871228111</t>
  </si>
  <si>
    <t>Kladení drenážního potrubí z plastických hmot do připravené rýhy z tvrdého PVC, průměru přes 90 do 150 mm</t>
  </si>
  <si>
    <t>-1999455515</t>
  </si>
  <si>
    <t xml:space="preserve">29,5   </t>
  </si>
  <si>
    <t>52</t>
  </si>
  <si>
    <t>28611222</t>
  </si>
  <si>
    <t>trubka drenážní flexibilní PVC DN 80mm</t>
  </si>
  <si>
    <t>1785157184</t>
  </si>
  <si>
    <t>Ostatní konstrukce a práce, bourání</t>
  </si>
  <si>
    <t>91</t>
  </si>
  <si>
    <t>Doplňující konstrukce a práce pozemních komunikací, letišť a ploch</t>
  </si>
  <si>
    <t>55</t>
  </si>
  <si>
    <t>914111111</t>
  </si>
  <si>
    <t>Montáž svislé dopravní značky základní velikosti do 1 m2 objímkami na sloupky nebo konzoly</t>
  </si>
  <si>
    <t>171935966</t>
  </si>
  <si>
    <t>"viz výkr.č.B1.2.7, srovnatelná cena pro zančky P6, P7,P8   "</t>
  </si>
  <si>
    <t xml:space="preserve">3   </t>
  </si>
  <si>
    <t>40445619</t>
  </si>
  <si>
    <t>zákazové, příkazové dopravní značky B1-B34, C1-15 500mm</t>
  </si>
  <si>
    <t>1655708501</t>
  </si>
  <si>
    <t>40445235</t>
  </si>
  <si>
    <t>sloupek pro dopravní značku Al D 60mm v 3,5m</t>
  </si>
  <si>
    <t>-800120733</t>
  </si>
  <si>
    <t>58</t>
  </si>
  <si>
    <t>40445240</t>
  </si>
  <si>
    <t>patka pro sloupek Al D 60mm</t>
  </si>
  <si>
    <t>423892002</t>
  </si>
  <si>
    <t>40445256</t>
  </si>
  <si>
    <t>svorka upínací na sloupek dopravní značky D 60mm</t>
  </si>
  <si>
    <t>700529433</t>
  </si>
  <si>
    <t>60</t>
  </si>
  <si>
    <t>40445253</t>
  </si>
  <si>
    <t>víčko plastové na sloupek D 60mm</t>
  </si>
  <si>
    <t>-1777963246</t>
  </si>
  <si>
    <t>53</t>
  </si>
  <si>
    <t>916111123</t>
  </si>
  <si>
    <t>Osazení silniční obruby z dlažebních kostek v jedné řadě s ložem tl. přes 50 do 100 mm, s vyplněním a zatřením spár cementovou maltou z drobných kostek s boční opěrou z betonu prostého tř. C 12/15, do lože z betonu prostého téže značky</t>
  </si>
  <si>
    <t>518971076</t>
  </si>
  <si>
    <t xml:space="preserve">119   </t>
  </si>
  <si>
    <t>54</t>
  </si>
  <si>
    <t>58381007</t>
  </si>
  <si>
    <t>kostka dlažební žula drobná 8/10</t>
  </si>
  <si>
    <t>460329335</t>
  </si>
  <si>
    <t xml:space="preserve">119*0,1   </t>
  </si>
  <si>
    <t>61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</si>
  <si>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</si>
  <si>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</si>
  <si>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381437160</t>
  </si>
  <si>
    <t>62</t>
  </si>
  <si>
    <t>BTL.0019429.URS</t>
  </si>
  <si>
    <t>obrubník betonový chodníkový ABO 13-10 100x10x25 cm</t>
  </si>
  <si>
    <t>R-položka</t>
  </si>
  <si>
    <t>1467201572</t>
  </si>
  <si>
    <t>63</t>
  </si>
  <si>
    <t>919731122</t>
  </si>
  <si>
    <t>Zarovnání styčné plochy podkladu nebo krytu podél vybourané části komunikace nebo zpevněné plochy živičné tl. přes 50 do 100 mm</t>
  </si>
  <si>
    <t>1115215276</t>
  </si>
  <si>
    <t xml:space="preserve">viz výkr.č.B1.2.1b   </t>
  </si>
  <si>
    <t>997</t>
  </si>
  <si>
    <t>Přesun sutě</t>
  </si>
  <si>
    <t>64</t>
  </si>
  <si>
    <t>997221571</t>
  </si>
  <si>
    <t>Vodorovná doprava vybouraných hmot bez naložení, ale se složením a s hrubým urovnáním na vzdálenost do 1 km</t>
  </si>
  <si>
    <t>2024938746</t>
  </si>
  <si>
    <t>65</t>
  </si>
  <si>
    <t>997221579</t>
  </si>
  <si>
    <t>Vodorovná doprava vybouraných hmot bez naložení, ale se složením a s hrubým urovnáním na vzdálenost Příplatek k ceně za každý další i započatý 1 km přes 1 km</t>
  </si>
  <si>
    <t>-2129163596</t>
  </si>
  <si>
    <t>503,538*15</t>
  </si>
  <si>
    <t>Mezisoučet</t>
  </si>
  <si>
    <t>66</t>
  </si>
  <si>
    <t>997221815</t>
  </si>
  <si>
    <t>Poplatek za uložení stavebního odpadu na skládce (skládkovné) z prostého betonu zatříděného do Katalogu odpadů pod kódem 170 101</t>
  </si>
  <si>
    <t>269522268</t>
  </si>
  <si>
    <t>2,288</t>
  </si>
  <si>
    <t>67</t>
  </si>
  <si>
    <t>997221825</t>
  </si>
  <si>
    <t>Poplatek za uložení stavebního odpadu na skládce (skládkovné) z armovaného betonu zatříděného do Katalogu odpadů pod kódem 170 101</t>
  </si>
  <si>
    <t>134817274</t>
  </si>
  <si>
    <t>11,424</t>
  </si>
  <si>
    <t>68</t>
  </si>
  <si>
    <t>997221845</t>
  </si>
  <si>
    <t>Poplatek za uložení stavebního odpadu na skládce (skládkovné) asfaltového bez obsahu dehtu zatříděného do Katalogu odpadů pod kódem 170 302</t>
  </si>
  <si>
    <t>20453303</t>
  </si>
  <si>
    <t>1,082+29,4+66</t>
  </si>
  <si>
    <t>69</t>
  </si>
  <si>
    <t>997221855</t>
  </si>
  <si>
    <t>-690362216</t>
  </si>
  <si>
    <t>174,68+9,86+2,175+32,480+174</t>
  </si>
  <si>
    <t>70</t>
  </si>
  <si>
    <t>998225111</t>
  </si>
  <si>
    <t>Přesun hmot pro komunikace s krytem z kameniva, monolitickým betonovým nebo živičným dopravní vzdálenost do 200 m jakékoliv délky objektu</t>
  </si>
  <si>
    <t>-209146914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</si>
  <si>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</si>
  <si>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</si>
  <si>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</si>
  <si>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  VRN3 - Zařízení staveniště</t>
  </si>
  <si>
    <t>VRN</t>
  </si>
  <si>
    <t>Vedlejší rozpočtové náklady</t>
  </si>
  <si>
    <t>VRN1</t>
  </si>
  <si>
    <t>Průzkumné, geodetické a projektové práce</t>
  </si>
  <si>
    <t>011503000</t>
  </si>
  <si>
    <t>Stavební průzkum bez rozlišení</t>
  </si>
  <si>
    <t>1024</t>
  </si>
  <si>
    <t>-1186344750</t>
  </si>
  <si>
    <t>"ručně kopaná sonda pro zjištění skutečného průběhu a hloubky inž.sítí"4</t>
  </si>
  <si>
    <t>012203000</t>
  </si>
  <si>
    <t>Geodetické práce při provádění stavby</t>
  </si>
  <si>
    <t>kpl</t>
  </si>
  <si>
    <t>1140806898</t>
  </si>
  <si>
    <t>"polohopisné a výškopisné vytyčení stavby"1</t>
  </si>
  <si>
    <t>012303000</t>
  </si>
  <si>
    <t>Geodetické práce po výstavbě</t>
  </si>
  <si>
    <t>-85144574</t>
  </si>
  <si>
    <t>"geotedické zaměření kanalizace po stavbě"1</t>
  </si>
  <si>
    <t>VRN3</t>
  </si>
  <si>
    <t>Zařízení staveniště</t>
  </si>
  <si>
    <t>032002000.RWC</t>
  </si>
  <si>
    <t>Vybavení staveniště- mobilní WC - (pronájem po dobu realizace,doprava vč.složení a naložení jeřábem)</t>
  </si>
  <si>
    <t>kus/měsíc</t>
  </si>
  <si>
    <t>395204561</t>
  </si>
  <si>
    <t>034002000.RBR</t>
  </si>
  <si>
    <t>Zabezpečení staveniště - branka (pronájem po dobu realizace,montáž, dmtž, doprava vč.složení a naložení)</t>
  </si>
  <si>
    <t>kus/den</t>
  </si>
  <si>
    <t>381102237</t>
  </si>
  <si>
    <t>1*30</t>
  </si>
  <si>
    <t>034002000.RPLO</t>
  </si>
  <si>
    <t>Zabezpečení staveniště - mobilní oplocení (pronájem po dobu realizace,montáž, dmtž, doprava vč.složení a naložení)+ ohraničení bezpečnostní páskou</t>
  </si>
  <si>
    <t>m/den</t>
  </si>
  <si>
    <t>-1047203164</t>
  </si>
  <si>
    <t>"50 m x 20 dní"50*30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</si>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</sst>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4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0" xfId="0"/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tabSelected="1" zoomScale="85" zoomScaleNormal="85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54"/>
      <c r="AS2" s="354"/>
      <c r="AT2" s="354"/>
      <c r="AU2" s="354"/>
      <c r="AV2" s="354"/>
      <c r="AW2" s="354"/>
      <c r="AX2" s="354"/>
      <c r="AY2" s="354"/>
      <c r="AZ2" s="354"/>
      <c r="BA2" s="354"/>
      <c r="BB2" s="354"/>
      <c r="BC2" s="354"/>
      <c r="BD2" s="354"/>
      <c r="BE2" s="354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66" t="s">
        <v>14</v>
      </c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67"/>
      <c r="AG5" s="367"/>
      <c r="AH5" s="367"/>
      <c r="AI5" s="367"/>
      <c r="AJ5" s="367"/>
      <c r="AK5" s="367"/>
      <c r="AL5" s="367"/>
      <c r="AM5" s="367"/>
      <c r="AN5" s="367"/>
      <c r="AO5" s="367"/>
      <c r="AP5" s="24"/>
      <c r="AQ5" s="24"/>
      <c r="AR5" s="22"/>
      <c r="BE5" s="345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68" t="s">
        <v>17</v>
      </c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7"/>
      <c r="AN6" s="367"/>
      <c r="AO6" s="367"/>
      <c r="AP6" s="24"/>
      <c r="AQ6" s="24"/>
      <c r="AR6" s="22"/>
      <c r="BE6" s="346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46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46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46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46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46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46"/>
      <c r="BS12" s="19" t="s">
        <v>6</v>
      </c>
    </row>
    <row r="13" spans="1:74" s="1" customFormat="1" ht="12" customHeight="1">
      <c r="B13" s="23"/>
      <c r="C13" s="24"/>
      <c r="D13" s="31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29</v>
      </c>
      <c r="AO13" s="24"/>
      <c r="AP13" s="24"/>
      <c r="AQ13" s="24"/>
      <c r="AR13" s="22"/>
      <c r="BE13" s="346"/>
      <c r="BS13" s="19" t="s">
        <v>6</v>
      </c>
    </row>
    <row r="14" spans="1:74" ht="12.75">
      <c r="B14" s="23"/>
      <c r="C14" s="24"/>
      <c r="D14" s="24"/>
      <c r="E14" s="369" t="s">
        <v>29</v>
      </c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  <c r="AJ14" s="370"/>
      <c r="AK14" s="31" t="s">
        <v>27</v>
      </c>
      <c r="AL14" s="24"/>
      <c r="AM14" s="24"/>
      <c r="AN14" s="33" t="s">
        <v>29</v>
      </c>
      <c r="AO14" s="24"/>
      <c r="AP14" s="24"/>
      <c r="AQ14" s="24"/>
      <c r="AR14" s="22"/>
      <c r="BE14" s="346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46"/>
      <c r="BS15" s="19" t="s">
        <v>4</v>
      </c>
    </row>
    <row r="16" spans="1:74" s="1" customFormat="1" ht="12" customHeight="1">
      <c r="B16" s="23"/>
      <c r="C16" s="24"/>
      <c r="D16" s="31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46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46"/>
      <c r="BS17" s="19" t="s">
        <v>31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46"/>
      <c r="BS18" s="19" t="s">
        <v>6</v>
      </c>
    </row>
    <row r="19" spans="1:71" s="1" customFormat="1" ht="12" customHeight="1">
      <c r="B19" s="23"/>
      <c r="C19" s="24"/>
      <c r="D19" s="31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46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46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46"/>
    </row>
    <row r="22" spans="1:71" s="1" customFormat="1" ht="12" customHeight="1">
      <c r="B22" s="23"/>
      <c r="C22" s="24"/>
      <c r="D22" s="31" t="s">
        <v>33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46"/>
    </row>
    <row r="23" spans="1:71" s="1" customFormat="1" ht="51" customHeight="1">
      <c r="B23" s="23"/>
      <c r="C23" s="24"/>
      <c r="D23" s="24"/>
      <c r="E23" s="371" t="s">
        <v>34</v>
      </c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24"/>
      <c r="AP23" s="24"/>
      <c r="AQ23" s="24"/>
      <c r="AR23" s="22"/>
      <c r="BE23" s="346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46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46"/>
    </row>
    <row r="26" spans="1:71" s="2" customFormat="1" ht="25.9" customHeight="1">
      <c r="A26" s="36"/>
      <c r="B26" s="37"/>
      <c r="C26" s="38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48">
        <f>ROUND(AG54,2)</f>
        <v>0</v>
      </c>
      <c r="AL26" s="349"/>
      <c r="AM26" s="349"/>
      <c r="AN26" s="349"/>
      <c r="AO26" s="349"/>
      <c r="AP26" s="38"/>
      <c r="AQ26" s="38"/>
      <c r="AR26" s="41"/>
      <c r="BE26" s="346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46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72" t="s">
        <v>36</v>
      </c>
      <c r="M28" s="372"/>
      <c r="N28" s="372"/>
      <c r="O28" s="372"/>
      <c r="P28" s="372"/>
      <c r="Q28" s="38"/>
      <c r="R28" s="38"/>
      <c r="S28" s="38"/>
      <c r="T28" s="38"/>
      <c r="U28" s="38"/>
      <c r="V28" s="38"/>
      <c r="W28" s="372" t="s">
        <v>37</v>
      </c>
      <c r="X28" s="372"/>
      <c r="Y28" s="372"/>
      <c r="Z28" s="372"/>
      <c r="AA28" s="372"/>
      <c r="AB28" s="372"/>
      <c r="AC28" s="372"/>
      <c r="AD28" s="372"/>
      <c r="AE28" s="372"/>
      <c r="AF28" s="38"/>
      <c r="AG28" s="38"/>
      <c r="AH28" s="38"/>
      <c r="AI28" s="38"/>
      <c r="AJ28" s="38"/>
      <c r="AK28" s="372" t="s">
        <v>38</v>
      </c>
      <c r="AL28" s="372"/>
      <c r="AM28" s="372"/>
      <c r="AN28" s="372"/>
      <c r="AO28" s="372"/>
      <c r="AP28" s="38"/>
      <c r="AQ28" s="38"/>
      <c r="AR28" s="41"/>
      <c r="BE28" s="346"/>
    </row>
    <row r="29" spans="1:71" s="3" customFormat="1" ht="14.45" customHeight="1">
      <c r="B29" s="42"/>
      <c r="C29" s="43"/>
      <c r="D29" s="31" t="s">
        <v>39</v>
      </c>
      <c r="E29" s="43"/>
      <c r="F29" s="31" t="s">
        <v>40</v>
      </c>
      <c r="G29" s="43"/>
      <c r="H29" s="43"/>
      <c r="I29" s="43"/>
      <c r="J29" s="43"/>
      <c r="K29" s="43"/>
      <c r="L29" s="373">
        <v>0.21</v>
      </c>
      <c r="M29" s="344"/>
      <c r="N29" s="344"/>
      <c r="O29" s="344"/>
      <c r="P29" s="344"/>
      <c r="Q29" s="43"/>
      <c r="R29" s="43"/>
      <c r="S29" s="43"/>
      <c r="T29" s="43"/>
      <c r="U29" s="43"/>
      <c r="V29" s="43"/>
      <c r="W29" s="343">
        <f>ROUND(AZ54, 2)</f>
        <v>0</v>
      </c>
      <c r="X29" s="344"/>
      <c r="Y29" s="344"/>
      <c r="Z29" s="344"/>
      <c r="AA29" s="344"/>
      <c r="AB29" s="344"/>
      <c r="AC29" s="344"/>
      <c r="AD29" s="344"/>
      <c r="AE29" s="344"/>
      <c r="AF29" s="43"/>
      <c r="AG29" s="43"/>
      <c r="AH29" s="43"/>
      <c r="AI29" s="43"/>
      <c r="AJ29" s="43"/>
      <c r="AK29" s="343">
        <f>ROUND(AV54, 2)</f>
        <v>0</v>
      </c>
      <c r="AL29" s="344"/>
      <c r="AM29" s="344"/>
      <c r="AN29" s="344"/>
      <c r="AO29" s="344"/>
      <c r="AP29" s="43"/>
      <c r="AQ29" s="43"/>
      <c r="AR29" s="44"/>
      <c r="BE29" s="347"/>
    </row>
    <row r="30" spans="1:71" s="3" customFormat="1" ht="14.45" customHeight="1">
      <c r="B30" s="42"/>
      <c r="C30" s="43"/>
      <c r="D30" s="43"/>
      <c r="E30" s="43"/>
      <c r="F30" s="31" t="s">
        <v>41</v>
      </c>
      <c r="G30" s="43"/>
      <c r="H30" s="43"/>
      <c r="I30" s="43"/>
      <c r="J30" s="43"/>
      <c r="K30" s="43"/>
      <c r="L30" s="373">
        <v>0.15</v>
      </c>
      <c r="M30" s="344"/>
      <c r="N30" s="344"/>
      <c r="O30" s="344"/>
      <c r="P30" s="344"/>
      <c r="Q30" s="43"/>
      <c r="R30" s="43"/>
      <c r="S30" s="43"/>
      <c r="T30" s="43"/>
      <c r="U30" s="43"/>
      <c r="V30" s="43"/>
      <c r="W30" s="343">
        <f>ROUND(BA54, 2)</f>
        <v>0</v>
      </c>
      <c r="X30" s="344"/>
      <c r="Y30" s="344"/>
      <c r="Z30" s="344"/>
      <c r="AA30" s="344"/>
      <c r="AB30" s="344"/>
      <c r="AC30" s="344"/>
      <c r="AD30" s="344"/>
      <c r="AE30" s="344"/>
      <c r="AF30" s="43"/>
      <c r="AG30" s="43"/>
      <c r="AH30" s="43"/>
      <c r="AI30" s="43"/>
      <c r="AJ30" s="43"/>
      <c r="AK30" s="343">
        <f>ROUND(AW54, 2)</f>
        <v>0</v>
      </c>
      <c r="AL30" s="344"/>
      <c r="AM30" s="344"/>
      <c r="AN30" s="344"/>
      <c r="AO30" s="344"/>
      <c r="AP30" s="43"/>
      <c r="AQ30" s="43"/>
      <c r="AR30" s="44"/>
      <c r="BE30" s="347"/>
    </row>
    <row r="31" spans="1:71" s="3" customFormat="1" ht="14.45" hidden="1" customHeight="1">
      <c r="B31" s="42"/>
      <c r="C31" s="43"/>
      <c r="D31" s="43"/>
      <c r="E31" s="43"/>
      <c r="F31" s="31" t="s">
        <v>42</v>
      </c>
      <c r="G31" s="43"/>
      <c r="H31" s="43"/>
      <c r="I31" s="43"/>
      <c r="J31" s="43"/>
      <c r="K31" s="43"/>
      <c r="L31" s="373">
        <v>0.21</v>
      </c>
      <c r="M31" s="344"/>
      <c r="N31" s="344"/>
      <c r="O31" s="344"/>
      <c r="P31" s="344"/>
      <c r="Q31" s="43"/>
      <c r="R31" s="43"/>
      <c r="S31" s="43"/>
      <c r="T31" s="43"/>
      <c r="U31" s="43"/>
      <c r="V31" s="43"/>
      <c r="W31" s="343">
        <f>ROUND(BB54, 2)</f>
        <v>0</v>
      </c>
      <c r="X31" s="344"/>
      <c r="Y31" s="344"/>
      <c r="Z31" s="344"/>
      <c r="AA31" s="344"/>
      <c r="AB31" s="344"/>
      <c r="AC31" s="344"/>
      <c r="AD31" s="344"/>
      <c r="AE31" s="344"/>
      <c r="AF31" s="43"/>
      <c r="AG31" s="43"/>
      <c r="AH31" s="43"/>
      <c r="AI31" s="43"/>
      <c r="AJ31" s="43"/>
      <c r="AK31" s="343">
        <v>0</v>
      </c>
      <c r="AL31" s="344"/>
      <c r="AM31" s="344"/>
      <c r="AN31" s="344"/>
      <c r="AO31" s="344"/>
      <c r="AP31" s="43"/>
      <c r="AQ31" s="43"/>
      <c r="AR31" s="44"/>
      <c r="BE31" s="347"/>
    </row>
    <row r="32" spans="1:71" s="3" customFormat="1" ht="14.45" hidden="1" customHeight="1">
      <c r="B32" s="42"/>
      <c r="C32" s="43"/>
      <c r="D32" s="43"/>
      <c r="E32" s="43"/>
      <c r="F32" s="31" t="s">
        <v>43</v>
      </c>
      <c r="G32" s="43"/>
      <c r="H32" s="43"/>
      <c r="I32" s="43"/>
      <c r="J32" s="43"/>
      <c r="K32" s="43"/>
      <c r="L32" s="373">
        <v>0.15</v>
      </c>
      <c r="M32" s="344"/>
      <c r="N32" s="344"/>
      <c r="O32" s="344"/>
      <c r="P32" s="344"/>
      <c r="Q32" s="43"/>
      <c r="R32" s="43"/>
      <c r="S32" s="43"/>
      <c r="T32" s="43"/>
      <c r="U32" s="43"/>
      <c r="V32" s="43"/>
      <c r="W32" s="343">
        <f>ROUND(BC54, 2)</f>
        <v>0</v>
      </c>
      <c r="X32" s="344"/>
      <c r="Y32" s="344"/>
      <c r="Z32" s="344"/>
      <c r="AA32" s="344"/>
      <c r="AB32" s="344"/>
      <c r="AC32" s="344"/>
      <c r="AD32" s="344"/>
      <c r="AE32" s="344"/>
      <c r="AF32" s="43"/>
      <c r="AG32" s="43"/>
      <c r="AH32" s="43"/>
      <c r="AI32" s="43"/>
      <c r="AJ32" s="43"/>
      <c r="AK32" s="343">
        <v>0</v>
      </c>
      <c r="AL32" s="344"/>
      <c r="AM32" s="344"/>
      <c r="AN32" s="344"/>
      <c r="AO32" s="344"/>
      <c r="AP32" s="43"/>
      <c r="AQ32" s="43"/>
      <c r="AR32" s="44"/>
      <c r="BE32" s="347"/>
    </row>
    <row r="33" spans="1:57" s="3" customFormat="1" ht="14.45" hidden="1" customHeight="1">
      <c r="B33" s="42"/>
      <c r="C33" s="43"/>
      <c r="D33" s="43"/>
      <c r="E33" s="43"/>
      <c r="F33" s="31" t="s">
        <v>44</v>
      </c>
      <c r="G33" s="43"/>
      <c r="H33" s="43"/>
      <c r="I33" s="43"/>
      <c r="J33" s="43"/>
      <c r="K33" s="43"/>
      <c r="L33" s="373">
        <v>0</v>
      </c>
      <c r="M33" s="344"/>
      <c r="N33" s="344"/>
      <c r="O33" s="344"/>
      <c r="P33" s="344"/>
      <c r="Q33" s="43"/>
      <c r="R33" s="43"/>
      <c r="S33" s="43"/>
      <c r="T33" s="43"/>
      <c r="U33" s="43"/>
      <c r="V33" s="43"/>
      <c r="W33" s="343">
        <f>ROUND(BD54, 2)</f>
        <v>0</v>
      </c>
      <c r="X33" s="344"/>
      <c r="Y33" s="344"/>
      <c r="Z33" s="344"/>
      <c r="AA33" s="344"/>
      <c r="AB33" s="344"/>
      <c r="AC33" s="344"/>
      <c r="AD33" s="344"/>
      <c r="AE33" s="344"/>
      <c r="AF33" s="43"/>
      <c r="AG33" s="43"/>
      <c r="AH33" s="43"/>
      <c r="AI33" s="43"/>
      <c r="AJ33" s="43"/>
      <c r="AK33" s="343">
        <v>0</v>
      </c>
      <c r="AL33" s="344"/>
      <c r="AM33" s="344"/>
      <c r="AN33" s="344"/>
      <c r="AO33" s="344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46</v>
      </c>
      <c r="U35" s="47"/>
      <c r="V35" s="47"/>
      <c r="W35" s="47"/>
      <c r="X35" s="350" t="s">
        <v>47</v>
      </c>
      <c r="Y35" s="351"/>
      <c r="Z35" s="351"/>
      <c r="AA35" s="351"/>
      <c r="AB35" s="351"/>
      <c r="AC35" s="47"/>
      <c r="AD35" s="47"/>
      <c r="AE35" s="47"/>
      <c r="AF35" s="47"/>
      <c r="AG35" s="47"/>
      <c r="AH35" s="47"/>
      <c r="AI35" s="47"/>
      <c r="AJ35" s="47"/>
      <c r="AK35" s="352">
        <f>SUM(AK26:AK33)</f>
        <v>0</v>
      </c>
      <c r="AL35" s="351"/>
      <c r="AM35" s="351"/>
      <c r="AN35" s="351"/>
      <c r="AO35" s="353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48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DPS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63" t="str">
        <f>K6</f>
        <v>Křižovatka u požární zbrojnice v Krásné</v>
      </c>
      <c r="M45" s="364"/>
      <c r="N45" s="364"/>
      <c r="O45" s="364"/>
      <c r="P45" s="364"/>
      <c r="Q45" s="364"/>
      <c r="R45" s="364"/>
      <c r="S45" s="364"/>
      <c r="T45" s="364"/>
      <c r="U45" s="364"/>
      <c r="V45" s="364"/>
      <c r="W45" s="364"/>
      <c r="X45" s="364"/>
      <c r="Y45" s="364"/>
      <c r="Z45" s="364"/>
      <c r="AA45" s="364"/>
      <c r="AB45" s="364"/>
      <c r="AC45" s="364"/>
      <c r="AD45" s="364"/>
      <c r="AE45" s="364"/>
      <c r="AF45" s="364"/>
      <c r="AG45" s="364"/>
      <c r="AH45" s="364"/>
      <c r="AI45" s="364"/>
      <c r="AJ45" s="364"/>
      <c r="AK45" s="364"/>
      <c r="AL45" s="364"/>
      <c r="AM45" s="364"/>
      <c r="AN45" s="364"/>
      <c r="AO45" s="364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 xml:space="preserve">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65" t="str">
        <f>IF(AN8= "","",AN8)</f>
        <v>19. 11. 2019</v>
      </c>
      <c r="AN47" s="365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 xml:space="preserve"> 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30</v>
      </c>
      <c r="AJ49" s="38"/>
      <c r="AK49" s="38"/>
      <c r="AL49" s="38"/>
      <c r="AM49" s="361" t="str">
        <f>IF(E17="","",E17)</f>
        <v xml:space="preserve"> </v>
      </c>
      <c r="AN49" s="362"/>
      <c r="AO49" s="362"/>
      <c r="AP49" s="362"/>
      <c r="AQ49" s="38"/>
      <c r="AR49" s="41"/>
      <c r="AS49" s="355" t="s">
        <v>49</v>
      </c>
      <c r="AT49" s="356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28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32</v>
      </c>
      <c r="AJ50" s="38"/>
      <c r="AK50" s="38"/>
      <c r="AL50" s="38"/>
      <c r="AM50" s="361" t="str">
        <f>IF(E20="","",E20)</f>
        <v xml:space="preserve"> </v>
      </c>
      <c r="AN50" s="362"/>
      <c r="AO50" s="362"/>
      <c r="AP50" s="362"/>
      <c r="AQ50" s="38"/>
      <c r="AR50" s="41"/>
      <c r="AS50" s="357"/>
      <c r="AT50" s="358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59"/>
      <c r="AT51" s="360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81" t="s">
        <v>50</v>
      </c>
      <c r="D52" s="375"/>
      <c r="E52" s="375"/>
      <c r="F52" s="375"/>
      <c r="G52" s="375"/>
      <c r="H52" s="68"/>
      <c r="I52" s="374" t="s">
        <v>51</v>
      </c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6" t="s">
        <v>52</v>
      </c>
      <c r="AH52" s="375"/>
      <c r="AI52" s="375"/>
      <c r="AJ52" s="375"/>
      <c r="AK52" s="375"/>
      <c r="AL52" s="375"/>
      <c r="AM52" s="375"/>
      <c r="AN52" s="374" t="s">
        <v>53</v>
      </c>
      <c r="AO52" s="375"/>
      <c r="AP52" s="375"/>
      <c r="AQ52" s="69" t="s">
        <v>54</v>
      </c>
      <c r="AR52" s="41"/>
      <c r="AS52" s="70" t="s">
        <v>55</v>
      </c>
      <c r="AT52" s="71" t="s">
        <v>56</v>
      </c>
      <c r="AU52" s="71" t="s">
        <v>57</v>
      </c>
      <c r="AV52" s="71" t="s">
        <v>58</v>
      </c>
      <c r="AW52" s="71" t="s">
        <v>59</v>
      </c>
      <c r="AX52" s="71" t="s">
        <v>60</v>
      </c>
      <c r="AY52" s="71" t="s">
        <v>61</v>
      </c>
      <c r="AZ52" s="71" t="s">
        <v>62</v>
      </c>
      <c r="BA52" s="71" t="s">
        <v>63</v>
      </c>
      <c r="BB52" s="71" t="s">
        <v>64</v>
      </c>
      <c r="BC52" s="71" t="s">
        <v>65</v>
      </c>
      <c r="BD52" s="72" t="s">
        <v>66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67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79">
        <f>ROUND(SUM(AG55:AG57),2)</f>
        <v>0</v>
      </c>
      <c r="AH54" s="379"/>
      <c r="AI54" s="379"/>
      <c r="AJ54" s="379"/>
      <c r="AK54" s="379"/>
      <c r="AL54" s="379"/>
      <c r="AM54" s="379"/>
      <c r="AN54" s="380">
        <f>SUM(AG54,AT54)</f>
        <v>0</v>
      </c>
      <c r="AO54" s="380"/>
      <c r="AP54" s="380"/>
      <c r="AQ54" s="80" t="s">
        <v>19</v>
      </c>
      <c r="AR54" s="81"/>
      <c r="AS54" s="82">
        <f>ROUND(SUM(AS55:AS57),2)</f>
        <v>0</v>
      </c>
      <c r="AT54" s="83">
        <f>ROUND(SUM(AV54:AW54),2)</f>
        <v>0</v>
      </c>
      <c r="AU54" s="84">
        <f>ROUND(SUM(AU55:AU57),5)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ROUND(SUM(AZ55:AZ57),2)</f>
        <v>0</v>
      </c>
      <c r="BA54" s="83">
        <f>ROUND(SUM(BA55:BA57),2)</f>
        <v>0</v>
      </c>
      <c r="BB54" s="83">
        <f>ROUND(SUM(BB55:BB57),2)</f>
        <v>0</v>
      </c>
      <c r="BC54" s="83">
        <f>ROUND(SUM(BC55:BC57),2)</f>
        <v>0</v>
      </c>
      <c r="BD54" s="85">
        <f>ROUND(SUM(BD55:BD57),2)</f>
        <v>0</v>
      </c>
      <c r="BS54" s="86" t="s">
        <v>68</v>
      </c>
      <c r="BT54" s="86" t="s">
        <v>69</v>
      </c>
      <c r="BU54" s="87" t="s">
        <v>70</v>
      </c>
      <c r="BV54" s="86" t="s">
        <v>71</v>
      </c>
      <c r="BW54" s="86" t="s">
        <v>5</v>
      </c>
      <c r="BX54" s="86" t="s">
        <v>72</v>
      </c>
      <c r="CL54" s="86" t="s">
        <v>19</v>
      </c>
    </row>
    <row r="55" spans="1:91" s="7" customFormat="1" ht="16.5" customHeight="1">
      <c r="A55" s="88" t="s">
        <v>73</v>
      </c>
      <c r="B55" s="89"/>
      <c r="C55" s="90"/>
      <c r="D55" s="382" t="s">
        <v>74</v>
      </c>
      <c r="E55" s="382"/>
      <c r="F55" s="382"/>
      <c r="G55" s="382"/>
      <c r="H55" s="382"/>
      <c r="I55" s="91"/>
      <c r="J55" s="382" t="s">
        <v>75</v>
      </c>
      <c r="K55" s="382"/>
      <c r="L55" s="382"/>
      <c r="M55" s="382"/>
      <c r="N55" s="382"/>
      <c r="O55" s="382"/>
      <c r="P55" s="382"/>
      <c r="Q55" s="382"/>
      <c r="R55" s="382"/>
      <c r="S55" s="382"/>
      <c r="T55" s="382"/>
      <c r="U55" s="382"/>
      <c r="V55" s="382"/>
      <c r="W55" s="382"/>
      <c r="X55" s="382"/>
      <c r="Y55" s="382"/>
      <c r="Z55" s="382"/>
      <c r="AA55" s="382"/>
      <c r="AB55" s="382"/>
      <c r="AC55" s="382"/>
      <c r="AD55" s="382"/>
      <c r="AE55" s="382"/>
      <c r="AF55" s="382"/>
      <c r="AG55" s="377">
        <f>'D.1.3 -  Dešťová kanalizace'!J30</f>
        <v>0</v>
      </c>
      <c r="AH55" s="378"/>
      <c r="AI55" s="378"/>
      <c r="AJ55" s="378"/>
      <c r="AK55" s="378"/>
      <c r="AL55" s="378"/>
      <c r="AM55" s="378"/>
      <c r="AN55" s="377">
        <f>SUM(AG55,AT55)</f>
        <v>0</v>
      </c>
      <c r="AO55" s="378"/>
      <c r="AP55" s="378"/>
      <c r="AQ55" s="92" t="s">
        <v>76</v>
      </c>
      <c r="AR55" s="93"/>
      <c r="AS55" s="94">
        <v>0</v>
      </c>
      <c r="AT55" s="95">
        <f>ROUND(SUM(AV55:AW55),2)</f>
        <v>0</v>
      </c>
      <c r="AU55" s="96">
        <f>'D.1.3 -  Dešťová kanalizace'!P86</f>
        <v>0</v>
      </c>
      <c r="AV55" s="95">
        <f>'D.1.3 -  Dešťová kanalizace'!J33</f>
        <v>0</v>
      </c>
      <c r="AW55" s="95">
        <f>'D.1.3 -  Dešťová kanalizace'!J34</f>
        <v>0</v>
      </c>
      <c r="AX55" s="95">
        <f>'D.1.3 -  Dešťová kanalizace'!J35</f>
        <v>0</v>
      </c>
      <c r="AY55" s="95">
        <f>'D.1.3 -  Dešťová kanalizace'!J36</f>
        <v>0</v>
      </c>
      <c r="AZ55" s="95">
        <f>'D.1.3 -  Dešťová kanalizace'!F33</f>
        <v>0</v>
      </c>
      <c r="BA55" s="95">
        <f>'D.1.3 -  Dešťová kanalizace'!F34</f>
        <v>0</v>
      </c>
      <c r="BB55" s="95">
        <f>'D.1.3 -  Dešťová kanalizace'!F35</f>
        <v>0</v>
      </c>
      <c r="BC55" s="95">
        <f>'D.1.3 -  Dešťová kanalizace'!F36</f>
        <v>0</v>
      </c>
      <c r="BD55" s="97">
        <f>'D.1.3 -  Dešťová kanalizace'!F37</f>
        <v>0</v>
      </c>
      <c r="BT55" s="98" t="s">
        <v>77</v>
      </c>
      <c r="BV55" s="98" t="s">
        <v>71</v>
      </c>
      <c r="BW55" s="98" t="s">
        <v>78</v>
      </c>
      <c r="BX55" s="98" t="s">
        <v>5</v>
      </c>
      <c r="CL55" s="98" t="s">
        <v>79</v>
      </c>
      <c r="CM55" s="98" t="s">
        <v>80</v>
      </c>
    </row>
    <row r="56" spans="1:91" s="7" customFormat="1" ht="16.5" customHeight="1">
      <c r="A56" s="88" t="s">
        <v>73</v>
      </c>
      <c r="B56" s="89"/>
      <c r="C56" s="90"/>
      <c r="D56" s="382" t="s">
        <v>81</v>
      </c>
      <c r="E56" s="382"/>
      <c r="F56" s="382"/>
      <c r="G56" s="382"/>
      <c r="H56" s="382"/>
      <c r="I56" s="91"/>
      <c r="J56" s="382" t="s">
        <v>82</v>
      </c>
      <c r="K56" s="382"/>
      <c r="L56" s="382"/>
      <c r="M56" s="382"/>
      <c r="N56" s="382"/>
      <c r="O56" s="382"/>
      <c r="P56" s="382"/>
      <c r="Q56" s="382"/>
      <c r="R56" s="382"/>
      <c r="S56" s="382"/>
      <c r="T56" s="382"/>
      <c r="U56" s="382"/>
      <c r="V56" s="382"/>
      <c r="W56" s="382"/>
      <c r="X56" s="382"/>
      <c r="Y56" s="382"/>
      <c r="Z56" s="382"/>
      <c r="AA56" s="382"/>
      <c r="AB56" s="382"/>
      <c r="AC56" s="382"/>
      <c r="AD56" s="382"/>
      <c r="AE56" s="382"/>
      <c r="AF56" s="382"/>
      <c r="AG56" s="377">
        <f>'IO.1 - Pozemní komunikace'!J30</f>
        <v>0</v>
      </c>
      <c r="AH56" s="378"/>
      <c r="AI56" s="378"/>
      <c r="AJ56" s="378"/>
      <c r="AK56" s="378"/>
      <c r="AL56" s="378"/>
      <c r="AM56" s="378"/>
      <c r="AN56" s="377">
        <f>SUM(AG56,AT56)</f>
        <v>0</v>
      </c>
      <c r="AO56" s="378"/>
      <c r="AP56" s="378"/>
      <c r="AQ56" s="92" t="s">
        <v>83</v>
      </c>
      <c r="AR56" s="93"/>
      <c r="AS56" s="94">
        <v>0</v>
      </c>
      <c r="AT56" s="95">
        <f>ROUND(SUM(AV56:AW56),2)</f>
        <v>0</v>
      </c>
      <c r="AU56" s="96">
        <f>'IO.1 - Pozemní komunikace'!P102</f>
        <v>0</v>
      </c>
      <c r="AV56" s="95">
        <f>'IO.1 - Pozemní komunikace'!J33</f>
        <v>0</v>
      </c>
      <c r="AW56" s="95">
        <f>'IO.1 - Pozemní komunikace'!J34</f>
        <v>0</v>
      </c>
      <c r="AX56" s="95">
        <f>'IO.1 - Pozemní komunikace'!J35</f>
        <v>0</v>
      </c>
      <c r="AY56" s="95">
        <f>'IO.1 - Pozemní komunikace'!J36</f>
        <v>0</v>
      </c>
      <c r="AZ56" s="95">
        <f>'IO.1 - Pozemní komunikace'!F33</f>
        <v>0</v>
      </c>
      <c r="BA56" s="95">
        <f>'IO.1 - Pozemní komunikace'!F34</f>
        <v>0</v>
      </c>
      <c r="BB56" s="95">
        <f>'IO.1 - Pozemní komunikace'!F35</f>
        <v>0</v>
      </c>
      <c r="BC56" s="95">
        <f>'IO.1 - Pozemní komunikace'!F36</f>
        <v>0</v>
      </c>
      <c r="BD56" s="97">
        <f>'IO.1 - Pozemní komunikace'!F37</f>
        <v>0</v>
      </c>
      <c r="BT56" s="98" t="s">
        <v>77</v>
      </c>
      <c r="BV56" s="98" t="s">
        <v>71</v>
      </c>
      <c r="BW56" s="98" t="s">
        <v>84</v>
      </c>
      <c r="BX56" s="98" t="s">
        <v>5</v>
      </c>
      <c r="CL56" s="98" t="s">
        <v>19</v>
      </c>
      <c r="CM56" s="98" t="s">
        <v>80</v>
      </c>
    </row>
    <row r="57" spans="1:91" s="7" customFormat="1" ht="16.5" customHeight="1">
      <c r="A57" s="88" t="s">
        <v>73</v>
      </c>
      <c r="B57" s="89"/>
      <c r="C57" s="90"/>
      <c r="D57" s="382" t="s">
        <v>85</v>
      </c>
      <c r="E57" s="382"/>
      <c r="F57" s="382"/>
      <c r="G57" s="382"/>
      <c r="H57" s="382"/>
      <c r="I57" s="91"/>
      <c r="J57" s="382" t="s">
        <v>86</v>
      </c>
      <c r="K57" s="382"/>
      <c r="L57" s="382"/>
      <c r="M57" s="382"/>
      <c r="N57" s="382"/>
      <c r="O57" s="382"/>
      <c r="P57" s="382"/>
      <c r="Q57" s="382"/>
      <c r="R57" s="382"/>
      <c r="S57" s="382"/>
      <c r="T57" s="382"/>
      <c r="U57" s="382"/>
      <c r="V57" s="382"/>
      <c r="W57" s="382"/>
      <c r="X57" s="382"/>
      <c r="Y57" s="382"/>
      <c r="Z57" s="382"/>
      <c r="AA57" s="382"/>
      <c r="AB57" s="382"/>
      <c r="AC57" s="382"/>
      <c r="AD57" s="382"/>
      <c r="AE57" s="382"/>
      <c r="AF57" s="382"/>
      <c r="AG57" s="377">
        <f>'VON - Vedlejší a ostatní ...'!J30</f>
        <v>0</v>
      </c>
      <c r="AH57" s="378"/>
      <c r="AI57" s="378"/>
      <c r="AJ57" s="378"/>
      <c r="AK57" s="378"/>
      <c r="AL57" s="378"/>
      <c r="AM57" s="378"/>
      <c r="AN57" s="377">
        <f>SUM(AG57,AT57)</f>
        <v>0</v>
      </c>
      <c r="AO57" s="378"/>
      <c r="AP57" s="378"/>
      <c r="AQ57" s="92" t="s">
        <v>85</v>
      </c>
      <c r="AR57" s="93"/>
      <c r="AS57" s="99">
        <v>0</v>
      </c>
      <c r="AT57" s="100">
        <f>ROUND(SUM(AV57:AW57),2)</f>
        <v>0</v>
      </c>
      <c r="AU57" s="101">
        <f>'VON - Vedlejší a ostatní ...'!P82</f>
        <v>0</v>
      </c>
      <c r="AV57" s="100">
        <f>'VON - Vedlejší a ostatní ...'!J33</f>
        <v>0</v>
      </c>
      <c r="AW57" s="100">
        <f>'VON - Vedlejší a ostatní ...'!J34</f>
        <v>0</v>
      </c>
      <c r="AX57" s="100">
        <f>'VON - Vedlejší a ostatní ...'!J35</f>
        <v>0</v>
      </c>
      <c r="AY57" s="100">
        <f>'VON - Vedlejší a ostatní ...'!J36</f>
        <v>0</v>
      </c>
      <c r="AZ57" s="100">
        <f>'VON - Vedlejší a ostatní ...'!F33</f>
        <v>0</v>
      </c>
      <c r="BA57" s="100">
        <f>'VON - Vedlejší a ostatní ...'!F34</f>
        <v>0</v>
      </c>
      <c r="BB57" s="100">
        <f>'VON - Vedlejší a ostatní ...'!F35</f>
        <v>0</v>
      </c>
      <c r="BC57" s="100">
        <f>'VON - Vedlejší a ostatní ...'!F36</f>
        <v>0</v>
      </c>
      <c r="BD57" s="102">
        <f>'VON - Vedlejší a ostatní ...'!F37</f>
        <v>0</v>
      </c>
      <c r="BT57" s="98" t="s">
        <v>77</v>
      </c>
      <c r="BV57" s="98" t="s">
        <v>71</v>
      </c>
      <c r="BW57" s="98" t="s">
        <v>87</v>
      </c>
      <c r="BX57" s="98" t="s">
        <v>5</v>
      </c>
      <c r="CL57" s="98" t="s">
        <v>79</v>
      </c>
      <c r="CM57" s="98" t="s">
        <v>80</v>
      </c>
    </row>
    <row r="58" spans="1:91" s="2" customFormat="1" ht="30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41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91" s="2" customFormat="1" ht="6.95" customHeight="1">
      <c r="A59" s="36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</sheetData>
  <sheetProtection algorithmName="SHA-512" hashValue="wE13IQhRtbEpCIx0e23qXogPrfEvQmrWp7gHVLYkFDy1b9iXXJJMFIoTzcPXrQBnCl/l2LoBbdHZ/6XLkAT6pA==" saltValue="/Ht4Oh8m1RtU9swQ67ZnWxW75vhzLuIPuuEb5GlRZjaFE7shavKqptrE0fB9ZPS52u360pxvMiZ0B4E7Pi9gdg==" spinCount="100000" sheet="1" objects="1" scenarios="1" formatColumns="0" formatRows="0"/>
  <mergeCells count="50">
    <mergeCell ref="D57:H57"/>
    <mergeCell ref="J57:AF57"/>
    <mergeCell ref="C52:G52"/>
    <mergeCell ref="I52:AF52"/>
    <mergeCell ref="D55:H55"/>
    <mergeCell ref="J55:AF55"/>
    <mergeCell ref="D56:H56"/>
    <mergeCell ref="J56:AF56"/>
    <mergeCell ref="AN56:AP56"/>
    <mergeCell ref="AG56:AM56"/>
    <mergeCell ref="AN57:AP57"/>
    <mergeCell ref="AG57:AM57"/>
    <mergeCell ref="AG54:AM54"/>
    <mergeCell ref="AN54:AP54"/>
    <mergeCell ref="L33:P33"/>
    <mergeCell ref="AN52:AP52"/>
    <mergeCell ref="AG52:AM52"/>
    <mergeCell ref="AN55:AP55"/>
    <mergeCell ref="AG55:AM55"/>
    <mergeCell ref="AS49:AT51"/>
    <mergeCell ref="AM50:AP50"/>
    <mergeCell ref="L45:AO45"/>
    <mergeCell ref="AM47:AN47"/>
    <mergeCell ref="AM49:AP49"/>
    <mergeCell ref="W33:AE33"/>
    <mergeCell ref="AK33:AO33"/>
    <mergeCell ref="X35:AB35"/>
    <mergeCell ref="AK35:AO35"/>
    <mergeCell ref="AR2:BE2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W31:AE31"/>
    <mergeCell ref="BE5:BE32"/>
    <mergeCell ref="AK26:AO26"/>
    <mergeCell ref="W29:AE29"/>
    <mergeCell ref="AK29:AO29"/>
    <mergeCell ref="W30:AE30"/>
    <mergeCell ref="AK30:AO30"/>
    <mergeCell ref="AK31:AO31"/>
    <mergeCell ref="W32:AE32"/>
    <mergeCell ref="AK32:AO32"/>
  </mergeCells>
  <hyperlinks>
    <hyperlink ref="A55" location="'D.1.3 -  Dešťová kanalizace'!C2" display="/"/>
    <hyperlink ref="A56" location="'IO.1 - Pozemní komunikace'!C2" display="/"/>
    <hyperlink ref="A57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8"/>
  <sheetViews>
    <sheetView showGridLines="0" zoomScale="85" zoomScaleNormal="85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103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AT2" s="19" t="s">
        <v>78</v>
      </c>
      <c r="AZ2" s="104" t="s">
        <v>88</v>
      </c>
      <c r="BA2" s="104" t="s">
        <v>89</v>
      </c>
      <c r="BB2" s="104" t="s">
        <v>19</v>
      </c>
      <c r="BC2" s="104" t="s">
        <v>90</v>
      </c>
      <c r="BD2" s="104" t="s">
        <v>80</v>
      </c>
    </row>
    <row r="3" spans="1:56" s="1" customFormat="1" ht="6.95" customHeight="1">
      <c r="B3" s="105"/>
      <c r="C3" s="106"/>
      <c r="D3" s="106"/>
      <c r="E3" s="106"/>
      <c r="F3" s="106"/>
      <c r="G3" s="106"/>
      <c r="H3" s="106"/>
      <c r="I3" s="107"/>
      <c r="J3" s="106"/>
      <c r="K3" s="106"/>
      <c r="L3" s="22"/>
      <c r="AT3" s="19" t="s">
        <v>80</v>
      </c>
      <c r="AZ3" s="104" t="s">
        <v>91</v>
      </c>
      <c r="BA3" s="104" t="s">
        <v>92</v>
      </c>
      <c r="BB3" s="104" t="s">
        <v>19</v>
      </c>
      <c r="BC3" s="104" t="s">
        <v>93</v>
      </c>
      <c r="BD3" s="104" t="s">
        <v>80</v>
      </c>
    </row>
    <row r="4" spans="1:56" s="1" customFormat="1" ht="24.95" customHeight="1">
      <c r="B4" s="22"/>
      <c r="D4" s="108" t="s">
        <v>94</v>
      </c>
      <c r="I4" s="103"/>
      <c r="L4" s="22"/>
      <c r="M4" s="109" t="s">
        <v>10</v>
      </c>
      <c r="AT4" s="19" t="s">
        <v>4</v>
      </c>
      <c r="AZ4" s="104" t="s">
        <v>95</v>
      </c>
      <c r="BA4" s="104" t="s">
        <v>96</v>
      </c>
      <c r="BB4" s="104" t="s">
        <v>19</v>
      </c>
      <c r="BC4" s="104" t="s">
        <v>97</v>
      </c>
      <c r="BD4" s="104" t="s">
        <v>80</v>
      </c>
    </row>
    <row r="5" spans="1:56" s="1" customFormat="1" ht="6.95" customHeight="1">
      <c r="B5" s="22"/>
      <c r="I5" s="103"/>
      <c r="L5" s="22"/>
      <c r="AZ5" s="104" t="s">
        <v>98</v>
      </c>
      <c r="BA5" s="104" t="s">
        <v>99</v>
      </c>
      <c r="BB5" s="104" t="s">
        <v>19</v>
      </c>
      <c r="BC5" s="104" t="s">
        <v>100</v>
      </c>
      <c r="BD5" s="104" t="s">
        <v>80</v>
      </c>
    </row>
    <row r="6" spans="1:56" s="1" customFormat="1" ht="12" customHeight="1">
      <c r="B6" s="22"/>
      <c r="D6" s="110" t="s">
        <v>16</v>
      </c>
      <c r="I6" s="103"/>
      <c r="L6" s="22"/>
      <c r="AZ6" s="104" t="s">
        <v>101</v>
      </c>
      <c r="BA6" s="104" t="s">
        <v>102</v>
      </c>
      <c r="BB6" s="104" t="s">
        <v>19</v>
      </c>
      <c r="BC6" s="104" t="s">
        <v>100</v>
      </c>
      <c r="BD6" s="104" t="s">
        <v>80</v>
      </c>
    </row>
    <row r="7" spans="1:56" s="1" customFormat="1" ht="16.5" customHeight="1">
      <c r="B7" s="22"/>
      <c r="E7" s="383" t="str">
        <f>'Rekapitulace stavby'!K6</f>
        <v>Křižovatka u požární zbrojnice v Krásné</v>
      </c>
      <c r="F7" s="384"/>
      <c r="G7" s="384"/>
      <c r="H7" s="384"/>
      <c r="I7" s="103"/>
      <c r="L7" s="22"/>
      <c r="AZ7" s="104" t="s">
        <v>103</v>
      </c>
      <c r="BA7" s="104" t="s">
        <v>104</v>
      </c>
      <c r="BB7" s="104" t="s">
        <v>19</v>
      </c>
      <c r="BC7" s="104" t="s">
        <v>105</v>
      </c>
      <c r="BD7" s="104" t="s">
        <v>80</v>
      </c>
    </row>
    <row r="8" spans="1:56" s="2" customFormat="1" ht="12" customHeight="1">
      <c r="A8" s="36"/>
      <c r="B8" s="41"/>
      <c r="C8" s="36"/>
      <c r="D8" s="110" t="s">
        <v>106</v>
      </c>
      <c r="E8" s="36"/>
      <c r="F8" s="36"/>
      <c r="G8" s="36"/>
      <c r="H8" s="36"/>
      <c r="I8" s="111"/>
      <c r="J8" s="36"/>
      <c r="K8" s="36"/>
      <c r="L8" s="112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Z8" s="104" t="s">
        <v>107</v>
      </c>
      <c r="BA8" s="104" t="s">
        <v>108</v>
      </c>
      <c r="BB8" s="104" t="s">
        <v>19</v>
      </c>
      <c r="BC8" s="104" t="s">
        <v>109</v>
      </c>
      <c r="BD8" s="104" t="s">
        <v>80</v>
      </c>
    </row>
    <row r="9" spans="1:56" s="2" customFormat="1" ht="16.5" customHeight="1">
      <c r="A9" s="36"/>
      <c r="B9" s="41"/>
      <c r="C9" s="36"/>
      <c r="D9" s="36"/>
      <c r="E9" s="385" t="s">
        <v>110</v>
      </c>
      <c r="F9" s="386"/>
      <c r="G9" s="386"/>
      <c r="H9" s="386"/>
      <c r="I9" s="111"/>
      <c r="J9" s="36"/>
      <c r="K9" s="36"/>
      <c r="L9" s="11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56" s="2" customFormat="1" ht="11.25">
      <c r="A10" s="36"/>
      <c r="B10" s="41"/>
      <c r="C10" s="36"/>
      <c r="D10" s="36"/>
      <c r="E10" s="36"/>
      <c r="F10" s="36"/>
      <c r="G10" s="36"/>
      <c r="H10" s="36"/>
      <c r="I10" s="111"/>
      <c r="J10" s="36"/>
      <c r="K10" s="36"/>
      <c r="L10" s="11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56" s="2" customFormat="1" ht="12" customHeight="1">
      <c r="A11" s="36"/>
      <c r="B11" s="41"/>
      <c r="C11" s="36"/>
      <c r="D11" s="110" t="s">
        <v>18</v>
      </c>
      <c r="E11" s="36"/>
      <c r="F11" s="113" t="s">
        <v>79</v>
      </c>
      <c r="G11" s="36"/>
      <c r="H11" s="36"/>
      <c r="I11" s="114" t="s">
        <v>20</v>
      </c>
      <c r="J11" s="113" t="s">
        <v>19</v>
      </c>
      <c r="K11" s="36"/>
      <c r="L11" s="11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56" s="2" customFormat="1" ht="12" customHeight="1">
      <c r="A12" s="36"/>
      <c r="B12" s="41"/>
      <c r="C12" s="36"/>
      <c r="D12" s="110" t="s">
        <v>21</v>
      </c>
      <c r="E12" s="36"/>
      <c r="F12" s="113" t="s">
        <v>111</v>
      </c>
      <c r="G12" s="36"/>
      <c r="H12" s="36"/>
      <c r="I12" s="114" t="s">
        <v>23</v>
      </c>
      <c r="J12" s="115" t="str">
        <f>'Rekapitulace stavby'!AN8</f>
        <v>19. 11. 2019</v>
      </c>
      <c r="K12" s="36"/>
      <c r="L12" s="11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5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111"/>
      <c r="J13" s="36"/>
      <c r="K13" s="36"/>
      <c r="L13" s="11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56" s="2" customFormat="1" ht="12" customHeight="1">
      <c r="A14" s="36"/>
      <c r="B14" s="41"/>
      <c r="C14" s="36"/>
      <c r="D14" s="110" t="s">
        <v>25</v>
      </c>
      <c r="E14" s="36"/>
      <c r="F14" s="36"/>
      <c r="G14" s="36"/>
      <c r="H14" s="36"/>
      <c r="I14" s="114" t="s">
        <v>26</v>
      </c>
      <c r="J14" s="113" t="s">
        <v>19</v>
      </c>
      <c r="K14" s="36"/>
      <c r="L14" s="11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56" s="2" customFormat="1" ht="18" customHeight="1">
      <c r="A15" s="36"/>
      <c r="B15" s="41"/>
      <c r="C15" s="36"/>
      <c r="D15" s="36"/>
      <c r="E15" s="113" t="s">
        <v>112</v>
      </c>
      <c r="F15" s="36"/>
      <c r="G15" s="36"/>
      <c r="H15" s="36"/>
      <c r="I15" s="114" t="s">
        <v>27</v>
      </c>
      <c r="J15" s="113" t="s">
        <v>19</v>
      </c>
      <c r="K15" s="36"/>
      <c r="L15" s="11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5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11"/>
      <c r="J16" s="36"/>
      <c r="K16" s="36"/>
      <c r="L16" s="11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0" t="s">
        <v>28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7" t="str">
        <f>'Rekapitulace stavby'!E14</f>
        <v>Vyplň údaj</v>
      </c>
      <c r="F18" s="388"/>
      <c r="G18" s="388"/>
      <c r="H18" s="388"/>
      <c r="I18" s="114" t="s">
        <v>27</v>
      </c>
      <c r="J18" s="32" t="str">
        <f>'Rekapitulace stavby'!AN14</f>
        <v>Vyplň údaj</v>
      </c>
      <c r="K18" s="36"/>
      <c r="L18" s="11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11"/>
      <c r="J19" s="36"/>
      <c r="K19" s="36"/>
      <c r="L19" s="11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0" t="s">
        <v>30</v>
      </c>
      <c r="E20" s="36"/>
      <c r="F20" s="36"/>
      <c r="G20" s="36"/>
      <c r="H20" s="36"/>
      <c r="I20" s="114" t="s">
        <v>26</v>
      </c>
      <c r="J20" s="113" t="s">
        <v>19</v>
      </c>
      <c r="K20" s="36"/>
      <c r="L20" s="11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3" t="s">
        <v>113</v>
      </c>
      <c r="F21" s="36"/>
      <c r="G21" s="36"/>
      <c r="H21" s="36"/>
      <c r="I21" s="114" t="s">
        <v>27</v>
      </c>
      <c r="J21" s="113" t="s">
        <v>19</v>
      </c>
      <c r="K21" s="36"/>
      <c r="L21" s="11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11"/>
      <c r="J22" s="36"/>
      <c r="K22" s="36"/>
      <c r="L22" s="11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0" t="s">
        <v>32</v>
      </c>
      <c r="E23" s="36"/>
      <c r="F23" s="36"/>
      <c r="G23" s="36"/>
      <c r="H23" s="36"/>
      <c r="I23" s="114" t="s">
        <v>26</v>
      </c>
      <c r="J23" s="113" t="s">
        <v>19</v>
      </c>
      <c r="K23" s="36"/>
      <c r="L23" s="11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3" t="s">
        <v>114</v>
      </c>
      <c r="F24" s="36"/>
      <c r="G24" s="36"/>
      <c r="H24" s="36"/>
      <c r="I24" s="114" t="s">
        <v>27</v>
      </c>
      <c r="J24" s="113" t="s">
        <v>19</v>
      </c>
      <c r="K24" s="36"/>
      <c r="L24" s="11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11"/>
      <c r="J25" s="36"/>
      <c r="K25" s="36"/>
      <c r="L25" s="11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0" t="s">
        <v>33</v>
      </c>
      <c r="E26" s="36"/>
      <c r="F26" s="36"/>
      <c r="G26" s="36"/>
      <c r="H26" s="36"/>
      <c r="I26" s="111"/>
      <c r="J26" s="36"/>
      <c r="K26" s="36"/>
      <c r="L26" s="11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6"/>
      <c r="B27" s="117"/>
      <c r="C27" s="116"/>
      <c r="D27" s="116"/>
      <c r="E27" s="389" t="s">
        <v>19</v>
      </c>
      <c r="F27" s="389"/>
      <c r="G27" s="389"/>
      <c r="H27" s="389"/>
      <c r="I27" s="118"/>
      <c r="J27" s="116"/>
      <c r="K27" s="116"/>
      <c r="L27" s="119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11"/>
      <c r="J28" s="36"/>
      <c r="K28" s="36"/>
      <c r="L28" s="11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1"/>
      <c r="J29" s="120"/>
      <c r="K29" s="120"/>
      <c r="L29" s="112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2" t="s">
        <v>35</v>
      </c>
      <c r="E30" s="36"/>
      <c r="F30" s="36"/>
      <c r="G30" s="36"/>
      <c r="H30" s="36"/>
      <c r="I30" s="111"/>
      <c r="J30" s="123">
        <f>ROUND(J86, 2)</f>
        <v>0</v>
      </c>
      <c r="K30" s="36"/>
      <c r="L30" s="112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1"/>
      <c r="J31" s="120"/>
      <c r="K31" s="120"/>
      <c r="L31" s="11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4" t="s">
        <v>37</v>
      </c>
      <c r="G32" s="36"/>
      <c r="H32" s="36"/>
      <c r="I32" s="125" t="s">
        <v>36</v>
      </c>
      <c r="J32" s="124" t="s">
        <v>38</v>
      </c>
      <c r="K32" s="36"/>
      <c r="L32" s="11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6" t="s">
        <v>39</v>
      </c>
      <c r="E33" s="110" t="s">
        <v>40</v>
      </c>
      <c r="F33" s="127">
        <f>ROUND((SUM(BE86:BE257)),  2)</f>
        <v>0</v>
      </c>
      <c r="G33" s="36"/>
      <c r="H33" s="36"/>
      <c r="I33" s="128">
        <v>0.21</v>
      </c>
      <c r="J33" s="127">
        <f>ROUND(((SUM(BE86:BE257))*I33),  2)</f>
        <v>0</v>
      </c>
      <c r="K33" s="36"/>
      <c r="L33" s="112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0" t="s">
        <v>41</v>
      </c>
      <c r="F34" s="127">
        <f>ROUND((SUM(BF86:BF257)),  2)</f>
        <v>0</v>
      </c>
      <c r="G34" s="36"/>
      <c r="H34" s="36"/>
      <c r="I34" s="128">
        <v>0.15</v>
      </c>
      <c r="J34" s="127">
        <f>ROUND(((SUM(BF86:BF257))*I34),  2)</f>
        <v>0</v>
      </c>
      <c r="K34" s="36"/>
      <c r="L34" s="11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0" t="s">
        <v>42</v>
      </c>
      <c r="F35" s="127">
        <f>ROUND((SUM(BG86:BG257)),  2)</f>
        <v>0</v>
      </c>
      <c r="G35" s="36"/>
      <c r="H35" s="36"/>
      <c r="I35" s="128">
        <v>0.21</v>
      </c>
      <c r="J35" s="127">
        <f>0</f>
        <v>0</v>
      </c>
      <c r="K35" s="36"/>
      <c r="L35" s="11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0" t="s">
        <v>43</v>
      </c>
      <c r="F36" s="127">
        <f>ROUND((SUM(BH86:BH257)),  2)</f>
        <v>0</v>
      </c>
      <c r="G36" s="36"/>
      <c r="H36" s="36"/>
      <c r="I36" s="128">
        <v>0.15</v>
      </c>
      <c r="J36" s="127">
        <f>0</f>
        <v>0</v>
      </c>
      <c r="K36" s="36"/>
      <c r="L36" s="11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0" t="s">
        <v>44</v>
      </c>
      <c r="F37" s="127">
        <f>ROUND((SUM(BI86:BI257)),  2)</f>
        <v>0</v>
      </c>
      <c r="G37" s="36"/>
      <c r="H37" s="36"/>
      <c r="I37" s="128">
        <v>0</v>
      </c>
      <c r="J37" s="127">
        <f>0</f>
        <v>0</v>
      </c>
      <c r="K37" s="36"/>
      <c r="L37" s="11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11"/>
      <c r="J38" s="36"/>
      <c r="K38" s="36"/>
      <c r="L38" s="11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9"/>
      <c r="D39" s="130" t="s">
        <v>45</v>
      </c>
      <c r="E39" s="131"/>
      <c r="F39" s="131"/>
      <c r="G39" s="132" t="s">
        <v>46</v>
      </c>
      <c r="H39" s="133" t="s">
        <v>47</v>
      </c>
      <c r="I39" s="134"/>
      <c r="J39" s="135">
        <f>SUM(J30:J37)</f>
        <v>0</v>
      </c>
      <c r="K39" s="136"/>
      <c r="L39" s="11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7"/>
      <c r="C40" s="138"/>
      <c r="D40" s="138"/>
      <c r="E40" s="138"/>
      <c r="F40" s="138"/>
      <c r="G40" s="138"/>
      <c r="H40" s="138"/>
      <c r="I40" s="139"/>
      <c r="J40" s="138"/>
      <c r="K40" s="138"/>
      <c r="L40" s="11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0"/>
      <c r="C44" s="141"/>
      <c r="D44" s="141"/>
      <c r="E44" s="141"/>
      <c r="F44" s="141"/>
      <c r="G44" s="141"/>
      <c r="H44" s="141"/>
      <c r="I44" s="142"/>
      <c r="J44" s="141"/>
      <c r="K44" s="141"/>
      <c r="L44" s="112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115</v>
      </c>
      <c r="D45" s="38"/>
      <c r="E45" s="38"/>
      <c r="F45" s="38"/>
      <c r="G45" s="38"/>
      <c r="H45" s="38"/>
      <c r="I45" s="111"/>
      <c r="J45" s="38"/>
      <c r="K45" s="38"/>
      <c r="L45" s="112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11"/>
      <c r="J46" s="38"/>
      <c r="K46" s="38"/>
      <c r="L46" s="11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111"/>
      <c r="J47" s="38"/>
      <c r="K47" s="38"/>
      <c r="L47" s="11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0" t="str">
        <f>E7</f>
        <v>Křižovatka u požární zbrojnice v Krásné</v>
      </c>
      <c r="F48" s="391"/>
      <c r="G48" s="391"/>
      <c r="H48" s="391"/>
      <c r="I48" s="111"/>
      <c r="J48" s="38"/>
      <c r="K48" s="38"/>
      <c r="L48" s="11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106</v>
      </c>
      <c r="D49" s="38"/>
      <c r="E49" s="38"/>
      <c r="F49" s="38"/>
      <c r="G49" s="38"/>
      <c r="H49" s="38"/>
      <c r="I49" s="111"/>
      <c r="J49" s="38"/>
      <c r="K49" s="38"/>
      <c r="L49" s="112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63" t="str">
        <f>E9</f>
        <v>D.1.3 -  Dešťová kanalizace</v>
      </c>
      <c r="F50" s="392"/>
      <c r="G50" s="392"/>
      <c r="H50" s="392"/>
      <c r="I50" s="111"/>
      <c r="J50" s="38"/>
      <c r="K50" s="38"/>
      <c r="L50" s="112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11"/>
      <c r="J51" s="38"/>
      <c r="K51" s="38"/>
      <c r="L51" s="112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Krásná</v>
      </c>
      <c r="G52" s="38"/>
      <c r="H52" s="38"/>
      <c r="I52" s="114" t="s">
        <v>23</v>
      </c>
      <c r="J52" s="61" t="str">
        <f>IF(J12="","",J12)</f>
        <v>19. 11. 2019</v>
      </c>
      <c r="K52" s="38"/>
      <c r="L52" s="112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11"/>
      <c r="J53" s="38"/>
      <c r="K53" s="38"/>
      <c r="L53" s="11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58.15" customHeight="1">
      <c r="A54" s="36"/>
      <c r="B54" s="37"/>
      <c r="C54" s="31" t="s">
        <v>25</v>
      </c>
      <c r="D54" s="38"/>
      <c r="E54" s="38"/>
      <c r="F54" s="29" t="str">
        <f>E15</f>
        <v>Obec Krásná,Krásná 287,739 04 p.Krásná</v>
      </c>
      <c r="G54" s="38"/>
      <c r="H54" s="38"/>
      <c r="I54" s="114" t="s">
        <v>30</v>
      </c>
      <c r="J54" s="34" t="str">
        <f>E21</f>
        <v>Ing.Jiří Kolář,Anenská 121,735 52 Bohumín</v>
      </c>
      <c r="K54" s="38"/>
      <c r="L54" s="112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114" t="s">
        <v>32</v>
      </c>
      <c r="J55" s="34" t="str">
        <f>E24</f>
        <v>Beránek</v>
      </c>
      <c r="K55" s="38"/>
      <c r="L55" s="112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11"/>
      <c r="J56" s="38"/>
      <c r="K56" s="38"/>
      <c r="L56" s="11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3" t="s">
        <v>116</v>
      </c>
      <c r="D57" s="144"/>
      <c r="E57" s="144"/>
      <c r="F57" s="144"/>
      <c r="G57" s="144"/>
      <c r="H57" s="144"/>
      <c r="I57" s="145"/>
      <c r="J57" s="146" t="s">
        <v>117</v>
      </c>
      <c r="K57" s="144"/>
      <c r="L57" s="112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11"/>
      <c r="J58" s="38"/>
      <c r="K58" s="38"/>
      <c r="L58" s="112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7" t="s">
        <v>67</v>
      </c>
      <c r="D59" s="38"/>
      <c r="E59" s="38"/>
      <c r="F59" s="38"/>
      <c r="G59" s="38"/>
      <c r="H59" s="38"/>
      <c r="I59" s="111"/>
      <c r="J59" s="79">
        <f>J86</f>
        <v>0</v>
      </c>
      <c r="K59" s="38"/>
      <c r="L59" s="112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118</v>
      </c>
    </row>
    <row r="60" spans="1:47" s="9" customFormat="1" ht="24.95" customHeight="1">
      <c r="B60" s="148"/>
      <c r="C60" s="149"/>
      <c r="D60" s="150" t="s">
        <v>119</v>
      </c>
      <c r="E60" s="151"/>
      <c r="F60" s="151"/>
      <c r="G60" s="151"/>
      <c r="H60" s="151"/>
      <c r="I60" s="152"/>
      <c r="J60" s="153">
        <f>J87</f>
        <v>0</v>
      </c>
      <c r="K60" s="149"/>
      <c r="L60" s="154"/>
    </row>
    <row r="61" spans="1:47" s="10" customFormat="1" ht="19.899999999999999" customHeight="1">
      <c r="B61" s="155"/>
      <c r="C61" s="156"/>
      <c r="D61" s="157" t="s">
        <v>120</v>
      </c>
      <c r="E61" s="158"/>
      <c r="F61" s="158"/>
      <c r="G61" s="158"/>
      <c r="H61" s="158"/>
      <c r="I61" s="159"/>
      <c r="J61" s="160">
        <f>J88</f>
        <v>0</v>
      </c>
      <c r="K61" s="156"/>
      <c r="L61" s="161"/>
    </row>
    <row r="62" spans="1:47" s="10" customFormat="1" ht="19.899999999999999" customHeight="1">
      <c r="B62" s="155"/>
      <c r="C62" s="156"/>
      <c r="D62" s="157" t="s">
        <v>121</v>
      </c>
      <c r="E62" s="158"/>
      <c r="F62" s="158"/>
      <c r="G62" s="158"/>
      <c r="H62" s="158"/>
      <c r="I62" s="159"/>
      <c r="J62" s="160">
        <f>J178</f>
        <v>0</v>
      </c>
      <c r="K62" s="156"/>
      <c r="L62" s="161"/>
    </row>
    <row r="63" spans="1:47" s="10" customFormat="1" ht="19.899999999999999" customHeight="1">
      <c r="B63" s="155"/>
      <c r="C63" s="156"/>
      <c r="D63" s="157" t="s">
        <v>122</v>
      </c>
      <c r="E63" s="158"/>
      <c r="F63" s="158"/>
      <c r="G63" s="158"/>
      <c r="H63" s="158"/>
      <c r="I63" s="159"/>
      <c r="J63" s="160">
        <f>J188</f>
        <v>0</v>
      </c>
      <c r="K63" s="156"/>
      <c r="L63" s="161"/>
    </row>
    <row r="64" spans="1:47" s="10" customFormat="1" ht="19.899999999999999" customHeight="1">
      <c r="B64" s="155"/>
      <c r="C64" s="156"/>
      <c r="D64" s="157" t="s">
        <v>123</v>
      </c>
      <c r="E64" s="158"/>
      <c r="F64" s="158"/>
      <c r="G64" s="158"/>
      <c r="H64" s="158"/>
      <c r="I64" s="159"/>
      <c r="J64" s="160">
        <f>J196</f>
        <v>0</v>
      </c>
      <c r="K64" s="156"/>
      <c r="L64" s="161"/>
    </row>
    <row r="65" spans="1:31" s="10" customFormat="1" ht="19.899999999999999" customHeight="1">
      <c r="B65" s="155"/>
      <c r="C65" s="156"/>
      <c r="D65" s="157" t="s">
        <v>124</v>
      </c>
      <c r="E65" s="158"/>
      <c r="F65" s="158"/>
      <c r="G65" s="158"/>
      <c r="H65" s="158"/>
      <c r="I65" s="159"/>
      <c r="J65" s="160">
        <f>J220</f>
        <v>0</v>
      </c>
      <c r="K65" s="156"/>
      <c r="L65" s="161"/>
    </row>
    <row r="66" spans="1:31" s="10" customFormat="1" ht="19.899999999999999" customHeight="1">
      <c r="B66" s="155"/>
      <c r="C66" s="156"/>
      <c r="D66" s="157" t="s">
        <v>125</v>
      </c>
      <c r="E66" s="158"/>
      <c r="F66" s="158"/>
      <c r="G66" s="158"/>
      <c r="H66" s="158"/>
      <c r="I66" s="159"/>
      <c r="J66" s="160">
        <f>J255</f>
        <v>0</v>
      </c>
      <c r="K66" s="156"/>
      <c r="L66" s="161"/>
    </row>
    <row r="67" spans="1:31" s="2" customFormat="1" ht="21.75" customHeight="1">
      <c r="A67" s="36"/>
      <c r="B67" s="37"/>
      <c r="C67" s="38"/>
      <c r="D67" s="38"/>
      <c r="E67" s="38"/>
      <c r="F67" s="38"/>
      <c r="G67" s="38"/>
      <c r="H67" s="38"/>
      <c r="I67" s="111"/>
      <c r="J67" s="38"/>
      <c r="K67" s="38"/>
      <c r="L67" s="112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6.95" customHeight="1">
      <c r="A68" s="36"/>
      <c r="B68" s="49"/>
      <c r="C68" s="50"/>
      <c r="D68" s="50"/>
      <c r="E68" s="50"/>
      <c r="F68" s="50"/>
      <c r="G68" s="50"/>
      <c r="H68" s="50"/>
      <c r="I68" s="139"/>
      <c r="J68" s="50"/>
      <c r="K68" s="50"/>
      <c r="L68" s="112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pans="1:31" s="2" customFormat="1" ht="6.95" customHeight="1">
      <c r="A72" s="36"/>
      <c r="B72" s="51"/>
      <c r="C72" s="52"/>
      <c r="D72" s="52"/>
      <c r="E72" s="52"/>
      <c r="F72" s="52"/>
      <c r="G72" s="52"/>
      <c r="H72" s="52"/>
      <c r="I72" s="142"/>
      <c r="J72" s="52"/>
      <c r="K72" s="52"/>
      <c r="L72" s="112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4.95" customHeight="1">
      <c r="A73" s="36"/>
      <c r="B73" s="37"/>
      <c r="C73" s="25" t="s">
        <v>126</v>
      </c>
      <c r="D73" s="38"/>
      <c r="E73" s="38"/>
      <c r="F73" s="38"/>
      <c r="G73" s="38"/>
      <c r="H73" s="38"/>
      <c r="I73" s="111"/>
      <c r="J73" s="38"/>
      <c r="K73" s="38"/>
      <c r="L73" s="112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111"/>
      <c r="J74" s="38"/>
      <c r="K74" s="38"/>
      <c r="L74" s="112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16</v>
      </c>
      <c r="D75" s="38"/>
      <c r="E75" s="38"/>
      <c r="F75" s="38"/>
      <c r="G75" s="38"/>
      <c r="H75" s="38"/>
      <c r="I75" s="111"/>
      <c r="J75" s="38"/>
      <c r="K75" s="38"/>
      <c r="L75" s="112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90" t="str">
        <f>E7</f>
        <v>Křižovatka u požární zbrojnice v Krásné</v>
      </c>
      <c r="F76" s="391"/>
      <c r="G76" s="391"/>
      <c r="H76" s="391"/>
      <c r="I76" s="111"/>
      <c r="J76" s="38"/>
      <c r="K76" s="38"/>
      <c r="L76" s="11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106</v>
      </c>
      <c r="D77" s="38"/>
      <c r="E77" s="38"/>
      <c r="F77" s="38"/>
      <c r="G77" s="38"/>
      <c r="H77" s="38"/>
      <c r="I77" s="111"/>
      <c r="J77" s="38"/>
      <c r="K77" s="38"/>
      <c r="L77" s="11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6.5" customHeight="1">
      <c r="A78" s="36"/>
      <c r="B78" s="37"/>
      <c r="C78" s="38"/>
      <c r="D78" s="38"/>
      <c r="E78" s="363" t="str">
        <f>E9</f>
        <v>D.1.3 -  Dešťová kanalizace</v>
      </c>
      <c r="F78" s="392"/>
      <c r="G78" s="392"/>
      <c r="H78" s="392"/>
      <c r="I78" s="111"/>
      <c r="J78" s="38"/>
      <c r="K78" s="38"/>
      <c r="L78" s="112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111"/>
      <c r="J79" s="38"/>
      <c r="K79" s="38"/>
      <c r="L79" s="112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21</v>
      </c>
      <c r="D80" s="38"/>
      <c r="E80" s="38"/>
      <c r="F80" s="29" t="str">
        <f>F12</f>
        <v>Krásná</v>
      </c>
      <c r="G80" s="38"/>
      <c r="H80" s="38"/>
      <c r="I80" s="114" t="s">
        <v>23</v>
      </c>
      <c r="J80" s="61" t="str">
        <f>IF(J12="","",J12)</f>
        <v>19. 11. 2019</v>
      </c>
      <c r="K80" s="38"/>
      <c r="L80" s="112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111"/>
      <c r="J81" s="38"/>
      <c r="K81" s="38"/>
      <c r="L81" s="112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58.15" customHeight="1">
      <c r="A82" s="36"/>
      <c r="B82" s="37"/>
      <c r="C82" s="31" t="s">
        <v>25</v>
      </c>
      <c r="D82" s="38"/>
      <c r="E82" s="38"/>
      <c r="F82" s="29" t="str">
        <f>E15</f>
        <v>Obec Krásná,Krásná 287,739 04 p.Krásná</v>
      </c>
      <c r="G82" s="38"/>
      <c r="H82" s="38"/>
      <c r="I82" s="114" t="s">
        <v>30</v>
      </c>
      <c r="J82" s="34" t="str">
        <f>E21</f>
        <v>Ing.Jiří Kolář,Anenská 121,735 52 Bohumín</v>
      </c>
      <c r="K82" s="38"/>
      <c r="L82" s="112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2" customHeight="1">
      <c r="A83" s="36"/>
      <c r="B83" s="37"/>
      <c r="C83" s="31" t="s">
        <v>28</v>
      </c>
      <c r="D83" s="38"/>
      <c r="E83" s="38"/>
      <c r="F83" s="29" t="str">
        <f>IF(E18="","",E18)</f>
        <v>Vyplň údaj</v>
      </c>
      <c r="G83" s="38"/>
      <c r="H83" s="38"/>
      <c r="I83" s="114" t="s">
        <v>32</v>
      </c>
      <c r="J83" s="34" t="str">
        <f>E24</f>
        <v>Beránek</v>
      </c>
      <c r="K83" s="38"/>
      <c r="L83" s="112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0.35" customHeight="1">
      <c r="A84" s="36"/>
      <c r="B84" s="37"/>
      <c r="C84" s="38"/>
      <c r="D84" s="38"/>
      <c r="E84" s="38"/>
      <c r="F84" s="38"/>
      <c r="G84" s="38"/>
      <c r="H84" s="38"/>
      <c r="I84" s="111"/>
      <c r="J84" s="38"/>
      <c r="K84" s="38"/>
      <c r="L84" s="112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11" customFormat="1" ht="29.25" customHeight="1">
      <c r="A85" s="162"/>
      <c r="B85" s="163"/>
      <c r="C85" s="164" t="s">
        <v>127</v>
      </c>
      <c r="D85" s="165" t="s">
        <v>54</v>
      </c>
      <c r="E85" s="165" t="s">
        <v>50</v>
      </c>
      <c r="F85" s="165" t="s">
        <v>51</v>
      </c>
      <c r="G85" s="165" t="s">
        <v>128</v>
      </c>
      <c r="H85" s="165" t="s">
        <v>129</v>
      </c>
      <c r="I85" s="166" t="s">
        <v>130</v>
      </c>
      <c r="J85" s="165" t="s">
        <v>117</v>
      </c>
      <c r="K85" s="167" t="s">
        <v>131</v>
      </c>
      <c r="L85" s="168"/>
      <c r="M85" s="70" t="s">
        <v>19</v>
      </c>
      <c r="N85" s="71" t="s">
        <v>39</v>
      </c>
      <c r="O85" s="71" t="s">
        <v>132</v>
      </c>
      <c r="P85" s="71" t="s">
        <v>133</v>
      </c>
      <c r="Q85" s="71" t="s">
        <v>134</v>
      </c>
      <c r="R85" s="71" t="s">
        <v>135</v>
      </c>
      <c r="S85" s="71" t="s">
        <v>136</v>
      </c>
      <c r="T85" s="72" t="s">
        <v>137</v>
      </c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</row>
    <row r="86" spans="1:65" s="2" customFormat="1" ht="22.9" customHeight="1">
      <c r="A86" s="36"/>
      <c r="B86" s="37"/>
      <c r="C86" s="77" t="s">
        <v>138</v>
      </c>
      <c r="D86" s="38"/>
      <c r="E86" s="38"/>
      <c r="F86" s="38"/>
      <c r="G86" s="38"/>
      <c r="H86" s="38"/>
      <c r="I86" s="111"/>
      <c r="J86" s="169">
        <f>BK86</f>
        <v>0</v>
      </c>
      <c r="K86" s="38"/>
      <c r="L86" s="41"/>
      <c r="M86" s="73"/>
      <c r="N86" s="170"/>
      <c r="O86" s="74"/>
      <c r="P86" s="171">
        <f>P87</f>
        <v>0</v>
      </c>
      <c r="Q86" s="74"/>
      <c r="R86" s="171">
        <f>R87</f>
        <v>0.38721050000000001</v>
      </c>
      <c r="S86" s="74"/>
      <c r="T86" s="172">
        <f>T87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68</v>
      </c>
      <c r="AU86" s="19" t="s">
        <v>118</v>
      </c>
      <c r="BK86" s="173">
        <f>BK87</f>
        <v>0</v>
      </c>
    </row>
    <row r="87" spans="1:65" s="12" customFormat="1" ht="25.9" customHeight="1">
      <c r="B87" s="174"/>
      <c r="C87" s="175"/>
      <c r="D87" s="176" t="s">
        <v>68</v>
      </c>
      <c r="E87" s="177" t="s">
        <v>139</v>
      </c>
      <c r="F87" s="177" t="s">
        <v>140</v>
      </c>
      <c r="G87" s="175"/>
      <c r="H87" s="175"/>
      <c r="I87" s="178"/>
      <c r="J87" s="179">
        <f>BK87</f>
        <v>0</v>
      </c>
      <c r="K87" s="175"/>
      <c r="L87" s="180"/>
      <c r="M87" s="181"/>
      <c r="N87" s="182"/>
      <c r="O87" s="182"/>
      <c r="P87" s="183">
        <f>P88+P178+P188+P196+P220+P255</f>
        <v>0</v>
      </c>
      <c r="Q87" s="182"/>
      <c r="R87" s="183">
        <f>R88+R178+R188+R196+R220+R255</f>
        <v>0.38721050000000001</v>
      </c>
      <c r="S87" s="182"/>
      <c r="T87" s="184">
        <f>T88+T178+T188+T196+T220+T255</f>
        <v>0</v>
      </c>
      <c r="AR87" s="185" t="s">
        <v>77</v>
      </c>
      <c r="AT87" s="186" t="s">
        <v>68</v>
      </c>
      <c r="AU87" s="186" t="s">
        <v>69</v>
      </c>
      <c r="AY87" s="185" t="s">
        <v>141</v>
      </c>
      <c r="BK87" s="187">
        <f>BK88+BK178+BK188+BK196+BK220+BK255</f>
        <v>0</v>
      </c>
    </row>
    <row r="88" spans="1:65" s="12" customFormat="1" ht="22.9" customHeight="1">
      <c r="B88" s="174"/>
      <c r="C88" s="175"/>
      <c r="D88" s="176" t="s">
        <v>68</v>
      </c>
      <c r="E88" s="188" t="s">
        <v>77</v>
      </c>
      <c r="F88" s="188" t="s">
        <v>142</v>
      </c>
      <c r="G88" s="175"/>
      <c r="H88" s="175"/>
      <c r="I88" s="178"/>
      <c r="J88" s="189">
        <f>BK88</f>
        <v>0</v>
      </c>
      <c r="K88" s="175"/>
      <c r="L88" s="180"/>
      <c r="M88" s="181"/>
      <c r="N88" s="182"/>
      <c r="O88" s="182"/>
      <c r="P88" s="183">
        <f>SUM(P89:P177)</f>
        <v>0</v>
      </c>
      <c r="Q88" s="182"/>
      <c r="R88" s="183">
        <f>SUM(R89:R177)</f>
        <v>7.7300000000000003E-4</v>
      </c>
      <c r="S88" s="182"/>
      <c r="T88" s="184">
        <f>SUM(T89:T177)</f>
        <v>0</v>
      </c>
      <c r="AR88" s="185" t="s">
        <v>77</v>
      </c>
      <c r="AT88" s="186" t="s">
        <v>68</v>
      </c>
      <c r="AU88" s="186" t="s">
        <v>77</v>
      </c>
      <c r="AY88" s="185" t="s">
        <v>141</v>
      </c>
      <c r="BK88" s="187">
        <f>SUM(BK89:BK177)</f>
        <v>0</v>
      </c>
    </row>
    <row r="89" spans="1:65" s="2" customFormat="1" ht="24" customHeight="1">
      <c r="A89" s="36"/>
      <c r="B89" s="37"/>
      <c r="C89" s="190" t="s">
        <v>77</v>
      </c>
      <c r="D89" s="190" t="s">
        <v>143</v>
      </c>
      <c r="E89" s="191" t="s">
        <v>144</v>
      </c>
      <c r="F89" s="192" t="s">
        <v>145</v>
      </c>
      <c r="G89" s="193" t="s">
        <v>146</v>
      </c>
      <c r="H89" s="194">
        <v>10</v>
      </c>
      <c r="I89" s="195"/>
      <c r="J89" s="196">
        <f>ROUND(I89*H89,2)</f>
        <v>0</v>
      </c>
      <c r="K89" s="192" t="s">
        <v>147</v>
      </c>
      <c r="L89" s="41"/>
      <c r="M89" s="197" t="s">
        <v>19</v>
      </c>
      <c r="N89" s="198" t="s">
        <v>40</v>
      </c>
      <c r="O89" s="66"/>
      <c r="P89" s="199">
        <f>O89*H89</f>
        <v>0</v>
      </c>
      <c r="Q89" s="199">
        <v>0</v>
      </c>
      <c r="R89" s="199">
        <f>Q89*H89</f>
        <v>0</v>
      </c>
      <c r="S89" s="199">
        <v>0</v>
      </c>
      <c r="T89" s="200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201" t="s">
        <v>148</v>
      </c>
      <c r="AT89" s="201" t="s">
        <v>143</v>
      </c>
      <c r="AU89" s="201" t="s">
        <v>80</v>
      </c>
      <c r="AY89" s="19" t="s">
        <v>141</v>
      </c>
      <c r="BE89" s="202">
        <f>IF(N89="základní",J89,0)</f>
        <v>0</v>
      </c>
      <c r="BF89" s="202">
        <f>IF(N89="snížená",J89,0)</f>
        <v>0</v>
      </c>
      <c r="BG89" s="202">
        <f>IF(N89="zákl. přenesená",J89,0)</f>
        <v>0</v>
      </c>
      <c r="BH89" s="202">
        <f>IF(N89="sníž. přenesená",J89,0)</f>
        <v>0</v>
      </c>
      <c r="BI89" s="202">
        <f>IF(N89="nulová",J89,0)</f>
        <v>0</v>
      </c>
      <c r="BJ89" s="19" t="s">
        <v>77</v>
      </c>
      <c r="BK89" s="202">
        <f>ROUND(I89*H89,2)</f>
        <v>0</v>
      </c>
      <c r="BL89" s="19" t="s">
        <v>148</v>
      </c>
      <c r="BM89" s="201" t="s">
        <v>149</v>
      </c>
    </row>
    <row r="90" spans="1:65" s="13" customFormat="1" ht="11.25">
      <c r="B90" s="203"/>
      <c r="C90" s="204"/>
      <c r="D90" s="205" t="s">
        <v>150</v>
      </c>
      <c r="E90" s="206" t="s">
        <v>19</v>
      </c>
      <c r="F90" s="207" t="s">
        <v>151</v>
      </c>
      <c r="G90" s="204"/>
      <c r="H90" s="208">
        <v>10</v>
      </c>
      <c r="I90" s="209"/>
      <c r="J90" s="204"/>
      <c r="K90" s="204"/>
      <c r="L90" s="210"/>
      <c r="M90" s="211"/>
      <c r="N90" s="212"/>
      <c r="O90" s="212"/>
      <c r="P90" s="212"/>
      <c r="Q90" s="212"/>
      <c r="R90" s="212"/>
      <c r="S90" s="212"/>
      <c r="T90" s="213"/>
      <c r="AT90" s="214" t="s">
        <v>150</v>
      </c>
      <c r="AU90" s="214" t="s">
        <v>80</v>
      </c>
      <c r="AV90" s="13" t="s">
        <v>80</v>
      </c>
      <c r="AW90" s="13" t="s">
        <v>31</v>
      </c>
      <c r="AX90" s="13" t="s">
        <v>77</v>
      </c>
      <c r="AY90" s="214" t="s">
        <v>141</v>
      </c>
    </row>
    <row r="91" spans="1:65" s="2" customFormat="1" ht="24" customHeight="1">
      <c r="A91" s="36"/>
      <c r="B91" s="37"/>
      <c r="C91" s="190" t="s">
        <v>80</v>
      </c>
      <c r="D91" s="190" t="s">
        <v>143</v>
      </c>
      <c r="E91" s="191" t="s">
        <v>152</v>
      </c>
      <c r="F91" s="192" t="s">
        <v>153</v>
      </c>
      <c r="G91" s="193" t="s">
        <v>146</v>
      </c>
      <c r="H91" s="194">
        <v>16.5</v>
      </c>
      <c r="I91" s="195"/>
      <c r="J91" s="196">
        <f>ROUND(I91*H91,2)</f>
        <v>0</v>
      </c>
      <c r="K91" s="192" t="s">
        <v>147</v>
      </c>
      <c r="L91" s="41"/>
      <c r="M91" s="197" t="s">
        <v>19</v>
      </c>
      <c r="N91" s="198" t="s">
        <v>40</v>
      </c>
      <c r="O91" s="66"/>
      <c r="P91" s="199">
        <f>O91*H91</f>
        <v>0</v>
      </c>
      <c r="Q91" s="199">
        <v>0</v>
      </c>
      <c r="R91" s="199">
        <f>Q91*H91</f>
        <v>0</v>
      </c>
      <c r="S91" s="199">
        <v>0</v>
      </c>
      <c r="T91" s="200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201" t="s">
        <v>148</v>
      </c>
      <c r="AT91" s="201" t="s">
        <v>143</v>
      </c>
      <c r="AU91" s="201" t="s">
        <v>80</v>
      </c>
      <c r="AY91" s="19" t="s">
        <v>141</v>
      </c>
      <c r="BE91" s="202">
        <f>IF(N91="základní",J91,0)</f>
        <v>0</v>
      </c>
      <c r="BF91" s="202">
        <f>IF(N91="snížená",J91,0)</f>
        <v>0</v>
      </c>
      <c r="BG91" s="202">
        <f>IF(N91="zákl. přenesená",J91,0)</f>
        <v>0</v>
      </c>
      <c r="BH91" s="202">
        <f>IF(N91="sníž. přenesená",J91,0)</f>
        <v>0</v>
      </c>
      <c r="BI91" s="202">
        <f>IF(N91="nulová",J91,0)</f>
        <v>0</v>
      </c>
      <c r="BJ91" s="19" t="s">
        <v>77</v>
      </c>
      <c r="BK91" s="202">
        <f>ROUND(I91*H91,2)</f>
        <v>0</v>
      </c>
      <c r="BL91" s="19" t="s">
        <v>148</v>
      </c>
      <c r="BM91" s="201" t="s">
        <v>154</v>
      </c>
    </row>
    <row r="92" spans="1:65" s="14" customFormat="1" ht="11.25">
      <c r="B92" s="215"/>
      <c r="C92" s="216"/>
      <c r="D92" s="205" t="s">
        <v>150</v>
      </c>
      <c r="E92" s="217" t="s">
        <v>19</v>
      </c>
      <c r="F92" s="218" t="s">
        <v>155</v>
      </c>
      <c r="G92" s="216"/>
      <c r="H92" s="217" t="s">
        <v>19</v>
      </c>
      <c r="I92" s="219"/>
      <c r="J92" s="216"/>
      <c r="K92" s="216"/>
      <c r="L92" s="220"/>
      <c r="M92" s="221"/>
      <c r="N92" s="222"/>
      <c r="O92" s="222"/>
      <c r="P92" s="222"/>
      <c r="Q92" s="222"/>
      <c r="R92" s="222"/>
      <c r="S92" s="222"/>
      <c r="T92" s="223"/>
      <c r="AT92" s="224" t="s">
        <v>150</v>
      </c>
      <c r="AU92" s="224" t="s">
        <v>80</v>
      </c>
      <c r="AV92" s="14" t="s">
        <v>77</v>
      </c>
      <c r="AW92" s="14" t="s">
        <v>31</v>
      </c>
      <c r="AX92" s="14" t="s">
        <v>69</v>
      </c>
      <c r="AY92" s="224" t="s">
        <v>141</v>
      </c>
    </row>
    <row r="93" spans="1:65" s="14" customFormat="1" ht="11.25">
      <c r="B93" s="215"/>
      <c r="C93" s="216"/>
      <c r="D93" s="205" t="s">
        <v>150</v>
      </c>
      <c r="E93" s="217" t="s">
        <v>19</v>
      </c>
      <c r="F93" s="218" t="s">
        <v>156</v>
      </c>
      <c r="G93" s="216"/>
      <c r="H93" s="217" t="s">
        <v>19</v>
      </c>
      <c r="I93" s="219"/>
      <c r="J93" s="216"/>
      <c r="K93" s="216"/>
      <c r="L93" s="220"/>
      <c r="M93" s="221"/>
      <c r="N93" s="222"/>
      <c r="O93" s="222"/>
      <c r="P93" s="222"/>
      <c r="Q93" s="222"/>
      <c r="R93" s="222"/>
      <c r="S93" s="222"/>
      <c r="T93" s="223"/>
      <c r="AT93" s="224" t="s">
        <v>150</v>
      </c>
      <c r="AU93" s="224" t="s">
        <v>80</v>
      </c>
      <c r="AV93" s="14" t="s">
        <v>77</v>
      </c>
      <c r="AW93" s="14" t="s">
        <v>31</v>
      </c>
      <c r="AX93" s="14" t="s">
        <v>69</v>
      </c>
      <c r="AY93" s="224" t="s">
        <v>141</v>
      </c>
    </row>
    <row r="94" spans="1:65" s="13" customFormat="1" ht="11.25">
      <c r="B94" s="203"/>
      <c r="C94" s="204"/>
      <c r="D94" s="205" t="s">
        <v>150</v>
      </c>
      <c r="E94" s="206" t="s">
        <v>19</v>
      </c>
      <c r="F94" s="207" t="s">
        <v>157</v>
      </c>
      <c r="G94" s="204"/>
      <c r="H94" s="208">
        <v>16.5</v>
      </c>
      <c r="I94" s="209"/>
      <c r="J94" s="204"/>
      <c r="K94" s="204"/>
      <c r="L94" s="210"/>
      <c r="M94" s="211"/>
      <c r="N94" s="212"/>
      <c r="O94" s="212"/>
      <c r="P94" s="212"/>
      <c r="Q94" s="212"/>
      <c r="R94" s="212"/>
      <c r="S94" s="212"/>
      <c r="T94" s="213"/>
      <c r="AT94" s="214" t="s">
        <v>150</v>
      </c>
      <c r="AU94" s="214" t="s">
        <v>80</v>
      </c>
      <c r="AV94" s="13" t="s">
        <v>80</v>
      </c>
      <c r="AW94" s="13" t="s">
        <v>31</v>
      </c>
      <c r="AX94" s="13" t="s">
        <v>69</v>
      </c>
      <c r="AY94" s="214" t="s">
        <v>141</v>
      </c>
    </row>
    <row r="95" spans="1:65" s="15" customFormat="1" ht="11.25">
      <c r="B95" s="225"/>
      <c r="C95" s="226"/>
      <c r="D95" s="205" t="s">
        <v>150</v>
      </c>
      <c r="E95" s="227" t="s">
        <v>107</v>
      </c>
      <c r="F95" s="228" t="s">
        <v>158</v>
      </c>
      <c r="G95" s="226"/>
      <c r="H95" s="229">
        <v>16.5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AT95" s="235" t="s">
        <v>150</v>
      </c>
      <c r="AU95" s="235" t="s">
        <v>80</v>
      </c>
      <c r="AV95" s="15" t="s">
        <v>148</v>
      </c>
      <c r="AW95" s="15" t="s">
        <v>31</v>
      </c>
      <c r="AX95" s="15" t="s">
        <v>77</v>
      </c>
      <c r="AY95" s="235" t="s">
        <v>141</v>
      </c>
    </row>
    <row r="96" spans="1:65" s="2" customFormat="1" ht="24" customHeight="1">
      <c r="A96" s="36"/>
      <c r="B96" s="37"/>
      <c r="C96" s="190" t="s">
        <v>159</v>
      </c>
      <c r="D96" s="190" t="s">
        <v>143</v>
      </c>
      <c r="E96" s="191" t="s">
        <v>160</v>
      </c>
      <c r="F96" s="192" t="s">
        <v>161</v>
      </c>
      <c r="G96" s="193" t="s">
        <v>146</v>
      </c>
      <c r="H96" s="194">
        <v>8.25</v>
      </c>
      <c r="I96" s="195"/>
      <c r="J96" s="196">
        <f>ROUND(I96*H96,2)</f>
        <v>0</v>
      </c>
      <c r="K96" s="192" t="s">
        <v>147</v>
      </c>
      <c r="L96" s="41"/>
      <c r="M96" s="197" t="s">
        <v>19</v>
      </c>
      <c r="N96" s="198" t="s">
        <v>40</v>
      </c>
      <c r="O96" s="66"/>
      <c r="P96" s="199">
        <f>O96*H96</f>
        <v>0</v>
      </c>
      <c r="Q96" s="199">
        <v>0</v>
      </c>
      <c r="R96" s="199">
        <f>Q96*H96</f>
        <v>0</v>
      </c>
      <c r="S96" s="199">
        <v>0</v>
      </c>
      <c r="T96" s="200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201" t="s">
        <v>148</v>
      </c>
      <c r="AT96" s="201" t="s">
        <v>143</v>
      </c>
      <c r="AU96" s="201" t="s">
        <v>80</v>
      </c>
      <c r="AY96" s="19" t="s">
        <v>141</v>
      </c>
      <c r="BE96" s="202">
        <f>IF(N96="základní",J96,0)</f>
        <v>0</v>
      </c>
      <c r="BF96" s="202">
        <f>IF(N96="snížená",J96,0)</f>
        <v>0</v>
      </c>
      <c r="BG96" s="202">
        <f>IF(N96="zákl. přenesená",J96,0)</f>
        <v>0</v>
      </c>
      <c r="BH96" s="202">
        <f>IF(N96="sníž. přenesená",J96,0)</f>
        <v>0</v>
      </c>
      <c r="BI96" s="202">
        <f>IF(N96="nulová",J96,0)</f>
        <v>0</v>
      </c>
      <c r="BJ96" s="19" t="s">
        <v>77</v>
      </c>
      <c r="BK96" s="202">
        <f>ROUND(I96*H96,2)</f>
        <v>0</v>
      </c>
      <c r="BL96" s="19" t="s">
        <v>148</v>
      </c>
      <c r="BM96" s="201" t="s">
        <v>162</v>
      </c>
    </row>
    <row r="97" spans="1:65" s="13" customFormat="1" ht="11.25">
      <c r="B97" s="203"/>
      <c r="C97" s="204"/>
      <c r="D97" s="205" t="s">
        <v>150</v>
      </c>
      <c r="E97" s="206" t="s">
        <v>19</v>
      </c>
      <c r="F97" s="207" t="s">
        <v>163</v>
      </c>
      <c r="G97" s="204"/>
      <c r="H97" s="208">
        <v>8.25</v>
      </c>
      <c r="I97" s="209"/>
      <c r="J97" s="204"/>
      <c r="K97" s="204"/>
      <c r="L97" s="210"/>
      <c r="M97" s="211"/>
      <c r="N97" s="212"/>
      <c r="O97" s="212"/>
      <c r="P97" s="212"/>
      <c r="Q97" s="212"/>
      <c r="R97" s="212"/>
      <c r="S97" s="212"/>
      <c r="T97" s="213"/>
      <c r="AT97" s="214" t="s">
        <v>150</v>
      </c>
      <c r="AU97" s="214" t="s">
        <v>80</v>
      </c>
      <c r="AV97" s="13" t="s">
        <v>80</v>
      </c>
      <c r="AW97" s="13" t="s">
        <v>31</v>
      </c>
      <c r="AX97" s="13" t="s">
        <v>77</v>
      </c>
      <c r="AY97" s="214" t="s">
        <v>141</v>
      </c>
    </row>
    <row r="98" spans="1:65" s="2" customFormat="1" ht="24" customHeight="1">
      <c r="A98" s="36"/>
      <c r="B98" s="37"/>
      <c r="C98" s="190" t="s">
        <v>148</v>
      </c>
      <c r="D98" s="190" t="s">
        <v>143</v>
      </c>
      <c r="E98" s="191" t="s">
        <v>164</v>
      </c>
      <c r="F98" s="192" t="s">
        <v>165</v>
      </c>
      <c r="G98" s="193" t="s">
        <v>146</v>
      </c>
      <c r="H98" s="194">
        <v>6</v>
      </c>
      <c r="I98" s="195"/>
      <c r="J98" s="196">
        <f>ROUND(I98*H98,2)</f>
        <v>0</v>
      </c>
      <c r="K98" s="192" t="s">
        <v>147</v>
      </c>
      <c r="L98" s="41"/>
      <c r="M98" s="197" t="s">
        <v>19</v>
      </c>
      <c r="N98" s="198" t="s">
        <v>40</v>
      </c>
      <c r="O98" s="66"/>
      <c r="P98" s="199">
        <f>O98*H98</f>
        <v>0</v>
      </c>
      <c r="Q98" s="199">
        <v>0</v>
      </c>
      <c r="R98" s="199">
        <f>Q98*H98</f>
        <v>0</v>
      </c>
      <c r="S98" s="199">
        <v>0</v>
      </c>
      <c r="T98" s="200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201" t="s">
        <v>148</v>
      </c>
      <c r="AT98" s="201" t="s">
        <v>143</v>
      </c>
      <c r="AU98" s="201" t="s">
        <v>80</v>
      </c>
      <c r="AY98" s="19" t="s">
        <v>141</v>
      </c>
      <c r="BE98" s="202">
        <f>IF(N98="základní",J98,0)</f>
        <v>0</v>
      </c>
      <c r="BF98" s="202">
        <f>IF(N98="snížená",J98,0)</f>
        <v>0</v>
      </c>
      <c r="BG98" s="202">
        <f>IF(N98="zákl. přenesená",J98,0)</f>
        <v>0</v>
      </c>
      <c r="BH98" s="202">
        <f>IF(N98="sníž. přenesená",J98,0)</f>
        <v>0</v>
      </c>
      <c r="BI98" s="202">
        <f>IF(N98="nulová",J98,0)</f>
        <v>0</v>
      </c>
      <c r="BJ98" s="19" t="s">
        <v>77</v>
      </c>
      <c r="BK98" s="202">
        <f>ROUND(I98*H98,2)</f>
        <v>0</v>
      </c>
      <c r="BL98" s="19" t="s">
        <v>148</v>
      </c>
      <c r="BM98" s="201" t="s">
        <v>166</v>
      </c>
    </row>
    <row r="99" spans="1:65" s="14" customFormat="1" ht="11.25">
      <c r="B99" s="215"/>
      <c r="C99" s="216"/>
      <c r="D99" s="205" t="s">
        <v>150</v>
      </c>
      <c r="E99" s="217" t="s">
        <v>19</v>
      </c>
      <c r="F99" s="218" t="s">
        <v>155</v>
      </c>
      <c r="G99" s="216"/>
      <c r="H99" s="217" t="s">
        <v>19</v>
      </c>
      <c r="I99" s="219"/>
      <c r="J99" s="216"/>
      <c r="K99" s="216"/>
      <c r="L99" s="220"/>
      <c r="M99" s="221"/>
      <c r="N99" s="222"/>
      <c r="O99" s="222"/>
      <c r="P99" s="222"/>
      <c r="Q99" s="222"/>
      <c r="R99" s="222"/>
      <c r="S99" s="222"/>
      <c r="T99" s="223"/>
      <c r="AT99" s="224" t="s">
        <v>150</v>
      </c>
      <c r="AU99" s="224" t="s">
        <v>80</v>
      </c>
      <c r="AV99" s="14" t="s">
        <v>77</v>
      </c>
      <c r="AW99" s="14" t="s">
        <v>31</v>
      </c>
      <c r="AX99" s="14" t="s">
        <v>69</v>
      </c>
      <c r="AY99" s="224" t="s">
        <v>141</v>
      </c>
    </row>
    <row r="100" spans="1:65" s="14" customFormat="1" ht="11.25">
      <c r="B100" s="215"/>
      <c r="C100" s="216"/>
      <c r="D100" s="205" t="s">
        <v>150</v>
      </c>
      <c r="E100" s="217" t="s">
        <v>19</v>
      </c>
      <c r="F100" s="218" t="s">
        <v>167</v>
      </c>
      <c r="G100" s="216"/>
      <c r="H100" s="217" t="s">
        <v>19</v>
      </c>
      <c r="I100" s="219"/>
      <c r="J100" s="216"/>
      <c r="K100" s="216"/>
      <c r="L100" s="220"/>
      <c r="M100" s="221"/>
      <c r="N100" s="222"/>
      <c r="O100" s="222"/>
      <c r="P100" s="222"/>
      <c r="Q100" s="222"/>
      <c r="R100" s="222"/>
      <c r="S100" s="222"/>
      <c r="T100" s="223"/>
      <c r="AT100" s="224" t="s">
        <v>150</v>
      </c>
      <c r="AU100" s="224" t="s">
        <v>80</v>
      </c>
      <c r="AV100" s="14" t="s">
        <v>77</v>
      </c>
      <c r="AW100" s="14" t="s">
        <v>31</v>
      </c>
      <c r="AX100" s="14" t="s">
        <v>69</v>
      </c>
      <c r="AY100" s="224" t="s">
        <v>141</v>
      </c>
    </row>
    <row r="101" spans="1:65" s="13" customFormat="1" ht="11.25">
      <c r="B101" s="203"/>
      <c r="C101" s="204"/>
      <c r="D101" s="205" t="s">
        <v>150</v>
      </c>
      <c r="E101" s="206" t="s">
        <v>19</v>
      </c>
      <c r="F101" s="207" t="s">
        <v>168</v>
      </c>
      <c r="G101" s="204"/>
      <c r="H101" s="208">
        <v>5</v>
      </c>
      <c r="I101" s="209"/>
      <c r="J101" s="204"/>
      <c r="K101" s="204"/>
      <c r="L101" s="210"/>
      <c r="M101" s="211"/>
      <c r="N101" s="212"/>
      <c r="O101" s="212"/>
      <c r="P101" s="212"/>
      <c r="Q101" s="212"/>
      <c r="R101" s="212"/>
      <c r="S101" s="212"/>
      <c r="T101" s="213"/>
      <c r="AT101" s="214" t="s">
        <v>150</v>
      </c>
      <c r="AU101" s="214" t="s">
        <v>80</v>
      </c>
      <c r="AV101" s="13" t="s">
        <v>80</v>
      </c>
      <c r="AW101" s="13" t="s">
        <v>31</v>
      </c>
      <c r="AX101" s="13" t="s">
        <v>69</v>
      </c>
      <c r="AY101" s="214" t="s">
        <v>141</v>
      </c>
    </row>
    <row r="102" spans="1:65" s="14" customFormat="1" ht="11.25">
      <c r="B102" s="215"/>
      <c r="C102" s="216"/>
      <c r="D102" s="205" t="s">
        <v>150</v>
      </c>
      <c r="E102" s="217" t="s">
        <v>19</v>
      </c>
      <c r="F102" s="218" t="s">
        <v>169</v>
      </c>
      <c r="G102" s="216"/>
      <c r="H102" s="217" t="s">
        <v>19</v>
      </c>
      <c r="I102" s="219"/>
      <c r="J102" s="216"/>
      <c r="K102" s="216"/>
      <c r="L102" s="220"/>
      <c r="M102" s="221"/>
      <c r="N102" s="222"/>
      <c r="O102" s="222"/>
      <c r="P102" s="222"/>
      <c r="Q102" s="222"/>
      <c r="R102" s="222"/>
      <c r="S102" s="222"/>
      <c r="T102" s="223"/>
      <c r="AT102" s="224" t="s">
        <v>150</v>
      </c>
      <c r="AU102" s="224" t="s">
        <v>80</v>
      </c>
      <c r="AV102" s="14" t="s">
        <v>77</v>
      </c>
      <c r="AW102" s="14" t="s">
        <v>31</v>
      </c>
      <c r="AX102" s="14" t="s">
        <v>69</v>
      </c>
      <c r="AY102" s="224" t="s">
        <v>141</v>
      </c>
    </row>
    <row r="103" spans="1:65" s="13" customFormat="1" ht="11.25">
      <c r="B103" s="203"/>
      <c r="C103" s="204"/>
      <c r="D103" s="205" t="s">
        <v>150</v>
      </c>
      <c r="E103" s="206" t="s">
        <v>19</v>
      </c>
      <c r="F103" s="207" t="s">
        <v>170</v>
      </c>
      <c r="G103" s="204"/>
      <c r="H103" s="208">
        <v>0.5</v>
      </c>
      <c r="I103" s="209"/>
      <c r="J103" s="204"/>
      <c r="K103" s="204"/>
      <c r="L103" s="210"/>
      <c r="M103" s="211"/>
      <c r="N103" s="212"/>
      <c r="O103" s="212"/>
      <c r="P103" s="212"/>
      <c r="Q103" s="212"/>
      <c r="R103" s="212"/>
      <c r="S103" s="212"/>
      <c r="T103" s="213"/>
      <c r="AT103" s="214" t="s">
        <v>150</v>
      </c>
      <c r="AU103" s="214" t="s">
        <v>80</v>
      </c>
      <c r="AV103" s="13" t="s">
        <v>80</v>
      </c>
      <c r="AW103" s="13" t="s">
        <v>31</v>
      </c>
      <c r="AX103" s="13" t="s">
        <v>69</v>
      </c>
      <c r="AY103" s="214" t="s">
        <v>141</v>
      </c>
    </row>
    <row r="104" spans="1:65" s="14" customFormat="1" ht="11.25">
      <c r="B104" s="215"/>
      <c r="C104" s="216"/>
      <c r="D104" s="205" t="s">
        <v>150</v>
      </c>
      <c r="E104" s="217" t="s">
        <v>19</v>
      </c>
      <c r="F104" s="218" t="s">
        <v>171</v>
      </c>
      <c r="G104" s="216"/>
      <c r="H104" s="217" t="s">
        <v>19</v>
      </c>
      <c r="I104" s="219"/>
      <c r="J104" s="216"/>
      <c r="K104" s="216"/>
      <c r="L104" s="220"/>
      <c r="M104" s="221"/>
      <c r="N104" s="222"/>
      <c r="O104" s="222"/>
      <c r="P104" s="222"/>
      <c r="Q104" s="222"/>
      <c r="R104" s="222"/>
      <c r="S104" s="222"/>
      <c r="T104" s="223"/>
      <c r="AT104" s="224" t="s">
        <v>150</v>
      </c>
      <c r="AU104" s="224" t="s">
        <v>80</v>
      </c>
      <c r="AV104" s="14" t="s">
        <v>77</v>
      </c>
      <c r="AW104" s="14" t="s">
        <v>31</v>
      </c>
      <c r="AX104" s="14" t="s">
        <v>69</v>
      </c>
      <c r="AY104" s="224" t="s">
        <v>141</v>
      </c>
    </row>
    <row r="105" spans="1:65" s="13" customFormat="1" ht="11.25">
      <c r="B105" s="203"/>
      <c r="C105" s="204"/>
      <c r="D105" s="205" t="s">
        <v>150</v>
      </c>
      <c r="E105" s="206" t="s">
        <v>19</v>
      </c>
      <c r="F105" s="207" t="s">
        <v>170</v>
      </c>
      <c r="G105" s="204"/>
      <c r="H105" s="208">
        <v>0.5</v>
      </c>
      <c r="I105" s="209"/>
      <c r="J105" s="204"/>
      <c r="K105" s="204"/>
      <c r="L105" s="210"/>
      <c r="M105" s="211"/>
      <c r="N105" s="212"/>
      <c r="O105" s="212"/>
      <c r="P105" s="212"/>
      <c r="Q105" s="212"/>
      <c r="R105" s="212"/>
      <c r="S105" s="212"/>
      <c r="T105" s="213"/>
      <c r="AT105" s="214" t="s">
        <v>150</v>
      </c>
      <c r="AU105" s="214" t="s">
        <v>80</v>
      </c>
      <c r="AV105" s="13" t="s">
        <v>80</v>
      </c>
      <c r="AW105" s="13" t="s">
        <v>31</v>
      </c>
      <c r="AX105" s="13" t="s">
        <v>69</v>
      </c>
      <c r="AY105" s="214" t="s">
        <v>141</v>
      </c>
    </row>
    <row r="106" spans="1:65" s="15" customFormat="1" ht="11.25">
      <c r="B106" s="225"/>
      <c r="C106" s="226"/>
      <c r="D106" s="205" t="s">
        <v>150</v>
      </c>
      <c r="E106" s="227" t="s">
        <v>98</v>
      </c>
      <c r="F106" s="228" t="s">
        <v>158</v>
      </c>
      <c r="G106" s="226"/>
      <c r="H106" s="229">
        <v>6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AT106" s="235" t="s">
        <v>150</v>
      </c>
      <c r="AU106" s="235" t="s">
        <v>80</v>
      </c>
      <c r="AV106" s="15" t="s">
        <v>148</v>
      </c>
      <c r="AW106" s="15" t="s">
        <v>31</v>
      </c>
      <c r="AX106" s="15" t="s">
        <v>77</v>
      </c>
      <c r="AY106" s="235" t="s">
        <v>141</v>
      </c>
    </row>
    <row r="107" spans="1:65" s="2" customFormat="1" ht="24" customHeight="1">
      <c r="A107" s="36"/>
      <c r="B107" s="37"/>
      <c r="C107" s="190" t="s">
        <v>168</v>
      </c>
      <c r="D107" s="190" t="s">
        <v>143</v>
      </c>
      <c r="E107" s="191" t="s">
        <v>172</v>
      </c>
      <c r="F107" s="192" t="s">
        <v>173</v>
      </c>
      <c r="G107" s="193" t="s">
        <v>146</v>
      </c>
      <c r="H107" s="194">
        <v>3</v>
      </c>
      <c r="I107" s="195"/>
      <c r="J107" s="196">
        <f>ROUND(I107*H107,2)</f>
        <v>0</v>
      </c>
      <c r="K107" s="192" t="s">
        <v>147</v>
      </c>
      <c r="L107" s="41"/>
      <c r="M107" s="197" t="s">
        <v>19</v>
      </c>
      <c r="N107" s="198" t="s">
        <v>40</v>
      </c>
      <c r="O107" s="66"/>
      <c r="P107" s="199">
        <f>O107*H107</f>
        <v>0</v>
      </c>
      <c r="Q107" s="199">
        <v>0</v>
      </c>
      <c r="R107" s="199">
        <f>Q107*H107</f>
        <v>0</v>
      </c>
      <c r="S107" s="199">
        <v>0</v>
      </c>
      <c r="T107" s="200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201" t="s">
        <v>148</v>
      </c>
      <c r="AT107" s="201" t="s">
        <v>143</v>
      </c>
      <c r="AU107" s="201" t="s">
        <v>80</v>
      </c>
      <c r="AY107" s="19" t="s">
        <v>141</v>
      </c>
      <c r="BE107" s="202">
        <f>IF(N107="základní",J107,0)</f>
        <v>0</v>
      </c>
      <c r="BF107" s="202">
        <f>IF(N107="snížená",J107,0)</f>
        <v>0</v>
      </c>
      <c r="BG107" s="202">
        <f>IF(N107="zákl. přenesená",J107,0)</f>
        <v>0</v>
      </c>
      <c r="BH107" s="202">
        <f>IF(N107="sníž. přenesená",J107,0)</f>
        <v>0</v>
      </c>
      <c r="BI107" s="202">
        <f>IF(N107="nulová",J107,0)</f>
        <v>0</v>
      </c>
      <c r="BJ107" s="19" t="s">
        <v>77</v>
      </c>
      <c r="BK107" s="202">
        <f>ROUND(I107*H107,2)</f>
        <v>0</v>
      </c>
      <c r="BL107" s="19" t="s">
        <v>148</v>
      </c>
      <c r="BM107" s="201" t="s">
        <v>174</v>
      </c>
    </row>
    <row r="108" spans="1:65" s="13" customFormat="1" ht="11.25">
      <c r="B108" s="203"/>
      <c r="C108" s="204"/>
      <c r="D108" s="205" t="s">
        <v>150</v>
      </c>
      <c r="E108" s="206" t="s">
        <v>19</v>
      </c>
      <c r="F108" s="207" t="s">
        <v>175</v>
      </c>
      <c r="G108" s="204"/>
      <c r="H108" s="208">
        <v>3</v>
      </c>
      <c r="I108" s="209"/>
      <c r="J108" s="204"/>
      <c r="K108" s="204"/>
      <c r="L108" s="210"/>
      <c r="M108" s="211"/>
      <c r="N108" s="212"/>
      <c r="O108" s="212"/>
      <c r="P108" s="212"/>
      <c r="Q108" s="212"/>
      <c r="R108" s="212"/>
      <c r="S108" s="212"/>
      <c r="T108" s="213"/>
      <c r="AT108" s="214" t="s">
        <v>150</v>
      </c>
      <c r="AU108" s="214" t="s">
        <v>80</v>
      </c>
      <c r="AV108" s="13" t="s">
        <v>80</v>
      </c>
      <c r="AW108" s="13" t="s">
        <v>31</v>
      </c>
      <c r="AX108" s="13" t="s">
        <v>77</v>
      </c>
      <c r="AY108" s="214" t="s">
        <v>141</v>
      </c>
    </row>
    <row r="109" spans="1:65" s="2" customFormat="1" ht="24" customHeight="1">
      <c r="A109" s="36"/>
      <c r="B109" s="37"/>
      <c r="C109" s="190" t="s">
        <v>100</v>
      </c>
      <c r="D109" s="190" t="s">
        <v>143</v>
      </c>
      <c r="E109" s="191" t="s">
        <v>176</v>
      </c>
      <c r="F109" s="192" t="s">
        <v>177</v>
      </c>
      <c r="G109" s="193" t="s">
        <v>146</v>
      </c>
      <c r="H109" s="194">
        <v>35</v>
      </c>
      <c r="I109" s="195"/>
      <c r="J109" s="196">
        <f>ROUND(I109*H109,2)</f>
        <v>0</v>
      </c>
      <c r="K109" s="192" t="s">
        <v>147</v>
      </c>
      <c r="L109" s="41"/>
      <c r="M109" s="197" t="s">
        <v>19</v>
      </c>
      <c r="N109" s="198" t="s">
        <v>40</v>
      </c>
      <c r="O109" s="66"/>
      <c r="P109" s="199">
        <f>O109*H109</f>
        <v>0</v>
      </c>
      <c r="Q109" s="199">
        <v>0</v>
      </c>
      <c r="R109" s="199">
        <f>Q109*H109</f>
        <v>0</v>
      </c>
      <c r="S109" s="199">
        <v>0</v>
      </c>
      <c r="T109" s="200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201" t="s">
        <v>148</v>
      </c>
      <c r="AT109" s="201" t="s">
        <v>143</v>
      </c>
      <c r="AU109" s="201" t="s">
        <v>80</v>
      </c>
      <c r="AY109" s="19" t="s">
        <v>141</v>
      </c>
      <c r="BE109" s="202">
        <f>IF(N109="základní",J109,0)</f>
        <v>0</v>
      </c>
      <c r="BF109" s="202">
        <f>IF(N109="snížená",J109,0)</f>
        <v>0</v>
      </c>
      <c r="BG109" s="202">
        <f>IF(N109="zákl. přenesená",J109,0)</f>
        <v>0</v>
      </c>
      <c r="BH109" s="202">
        <f>IF(N109="sníž. přenesená",J109,0)</f>
        <v>0</v>
      </c>
      <c r="BI109" s="202">
        <f>IF(N109="nulová",J109,0)</f>
        <v>0</v>
      </c>
      <c r="BJ109" s="19" t="s">
        <v>77</v>
      </c>
      <c r="BK109" s="202">
        <f>ROUND(I109*H109,2)</f>
        <v>0</v>
      </c>
      <c r="BL109" s="19" t="s">
        <v>148</v>
      </c>
      <c r="BM109" s="201" t="s">
        <v>178</v>
      </c>
    </row>
    <row r="110" spans="1:65" s="14" customFormat="1" ht="11.25">
      <c r="B110" s="215"/>
      <c r="C110" s="216"/>
      <c r="D110" s="205" t="s">
        <v>150</v>
      </c>
      <c r="E110" s="217" t="s">
        <v>19</v>
      </c>
      <c r="F110" s="218" t="s">
        <v>155</v>
      </c>
      <c r="G110" s="216"/>
      <c r="H110" s="217" t="s">
        <v>19</v>
      </c>
      <c r="I110" s="219"/>
      <c r="J110" s="216"/>
      <c r="K110" s="216"/>
      <c r="L110" s="220"/>
      <c r="M110" s="221"/>
      <c r="N110" s="222"/>
      <c r="O110" s="222"/>
      <c r="P110" s="222"/>
      <c r="Q110" s="222"/>
      <c r="R110" s="222"/>
      <c r="S110" s="222"/>
      <c r="T110" s="223"/>
      <c r="AT110" s="224" t="s">
        <v>150</v>
      </c>
      <c r="AU110" s="224" t="s">
        <v>80</v>
      </c>
      <c r="AV110" s="14" t="s">
        <v>77</v>
      </c>
      <c r="AW110" s="14" t="s">
        <v>31</v>
      </c>
      <c r="AX110" s="14" t="s">
        <v>69</v>
      </c>
      <c r="AY110" s="224" t="s">
        <v>141</v>
      </c>
    </row>
    <row r="111" spans="1:65" s="14" customFormat="1" ht="11.25">
      <c r="B111" s="215"/>
      <c r="C111" s="216"/>
      <c r="D111" s="205" t="s">
        <v>150</v>
      </c>
      <c r="E111" s="217" t="s">
        <v>19</v>
      </c>
      <c r="F111" s="218" t="s">
        <v>179</v>
      </c>
      <c r="G111" s="216"/>
      <c r="H111" s="217" t="s">
        <v>19</v>
      </c>
      <c r="I111" s="219"/>
      <c r="J111" s="216"/>
      <c r="K111" s="216"/>
      <c r="L111" s="220"/>
      <c r="M111" s="221"/>
      <c r="N111" s="222"/>
      <c r="O111" s="222"/>
      <c r="P111" s="222"/>
      <c r="Q111" s="222"/>
      <c r="R111" s="222"/>
      <c r="S111" s="222"/>
      <c r="T111" s="223"/>
      <c r="AT111" s="224" t="s">
        <v>150</v>
      </c>
      <c r="AU111" s="224" t="s">
        <v>80</v>
      </c>
      <c r="AV111" s="14" t="s">
        <v>77</v>
      </c>
      <c r="AW111" s="14" t="s">
        <v>31</v>
      </c>
      <c r="AX111" s="14" t="s">
        <v>69</v>
      </c>
      <c r="AY111" s="224" t="s">
        <v>141</v>
      </c>
    </row>
    <row r="112" spans="1:65" s="13" customFormat="1" ht="11.25">
      <c r="B112" s="203"/>
      <c r="C112" s="204"/>
      <c r="D112" s="205" t="s">
        <v>150</v>
      </c>
      <c r="E112" s="206" t="s">
        <v>19</v>
      </c>
      <c r="F112" s="207" t="s">
        <v>180</v>
      </c>
      <c r="G112" s="204"/>
      <c r="H112" s="208">
        <v>35</v>
      </c>
      <c r="I112" s="209"/>
      <c r="J112" s="204"/>
      <c r="K112" s="204"/>
      <c r="L112" s="210"/>
      <c r="M112" s="211"/>
      <c r="N112" s="212"/>
      <c r="O112" s="212"/>
      <c r="P112" s="212"/>
      <c r="Q112" s="212"/>
      <c r="R112" s="212"/>
      <c r="S112" s="212"/>
      <c r="T112" s="213"/>
      <c r="AT112" s="214" t="s">
        <v>150</v>
      </c>
      <c r="AU112" s="214" t="s">
        <v>80</v>
      </c>
      <c r="AV112" s="13" t="s">
        <v>80</v>
      </c>
      <c r="AW112" s="13" t="s">
        <v>31</v>
      </c>
      <c r="AX112" s="13" t="s">
        <v>69</v>
      </c>
      <c r="AY112" s="214" t="s">
        <v>141</v>
      </c>
    </row>
    <row r="113" spans="1:65" s="15" customFormat="1" ht="11.25">
      <c r="B113" s="225"/>
      <c r="C113" s="226"/>
      <c r="D113" s="205" t="s">
        <v>150</v>
      </c>
      <c r="E113" s="227" t="s">
        <v>88</v>
      </c>
      <c r="F113" s="228" t="s">
        <v>158</v>
      </c>
      <c r="G113" s="226"/>
      <c r="H113" s="229">
        <v>35</v>
      </c>
      <c r="I113" s="230"/>
      <c r="J113" s="226"/>
      <c r="K113" s="226"/>
      <c r="L113" s="231"/>
      <c r="M113" s="232"/>
      <c r="N113" s="233"/>
      <c r="O113" s="233"/>
      <c r="P113" s="233"/>
      <c r="Q113" s="233"/>
      <c r="R113" s="233"/>
      <c r="S113" s="233"/>
      <c r="T113" s="234"/>
      <c r="AT113" s="235" t="s">
        <v>150</v>
      </c>
      <c r="AU113" s="235" t="s">
        <v>80</v>
      </c>
      <c r="AV113" s="15" t="s">
        <v>148</v>
      </c>
      <c r="AW113" s="15" t="s">
        <v>31</v>
      </c>
      <c r="AX113" s="15" t="s">
        <v>77</v>
      </c>
      <c r="AY113" s="235" t="s">
        <v>141</v>
      </c>
    </row>
    <row r="114" spans="1:65" s="2" customFormat="1" ht="24" customHeight="1">
      <c r="A114" s="36"/>
      <c r="B114" s="37"/>
      <c r="C114" s="190" t="s">
        <v>181</v>
      </c>
      <c r="D114" s="190" t="s">
        <v>143</v>
      </c>
      <c r="E114" s="191" t="s">
        <v>182</v>
      </c>
      <c r="F114" s="192" t="s">
        <v>183</v>
      </c>
      <c r="G114" s="193" t="s">
        <v>146</v>
      </c>
      <c r="H114" s="194">
        <v>17.5</v>
      </c>
      <c r="I114" s="195"/>
      <c r="J114" s="196">
        <f>ROUND(I114*H114,2)</f>
        <v>0</v>
      </c>
      <c r="K114" s="192" t="s">
        <v>147</v>
      </c>
      <c r="L114" s="41"/>
      <c r="M114" s="197" t="s">
        <v>19</v>
      </c>
      <c r="N114" s="198" t="s">
        <v>40</v>
      </c>
      <c r="O114" s="66"/>
      <c r="P114" s="199">
        <f>O114*H114</f>
        <v>0</v>
      </c>
      <c r="Q114" s="199">
        <v>0</v>
      </c>
      <c r="R114" s="199">
        <f>Q114*H114</f>
        <v>0</v>
      </c>
      <c r="S114" s="199">
        <v>0</v>
      </c>
      <c r="T114" s="20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201" t="s">
        <v>148</v>
      </c>
      <c r="AT114" s="201" t="s">
        <v>143</v>
      </c>
      <c r="AU114" s="201" t="s">
        <v>80</v>
      </c>
      <c r="AY114" s="19" t="s">
        <v>141</v>
      </c>
      <c r="BE114" s="202">
        <f>IF(N114="základní",J114,0)</f>
        <v>0</v>
      </c>
      <c r="BF114" s="202">
        <f>IF(N114="snížená",J114,0)</f>
        <v>0</v>
      </c>
      <c r="BG114" s="202">
        <f>IF(N114="zákl. přenesená",J114,0)</f>
        <v>0</v>
      </c>
      <c r="BH114" s="202">
        <f>IF(N114="sníž. přenesená",J114,0)</f>
        <v>0</v>
      </c>
      <c r="BI114" s="202">
        <f>IF(N114="nulová",J114,0)</f>
        <v>0</v>
      </c>
      <c r="BJ114" s="19" t="s">
        <v>77</v>
      </c>
      <c r="BK114" s="202">
        <f>ROUND(I114*H114,2)</f>
        <v>0</v>
      </c>
      <c r="BL114" s="19" t="s">
        <v>148</v>
      </c>
      <c r="BM114" s="201" t="s">
        <v>184</v>
      </c>
    </row>
    <row r="115" spans="1:65" s="13" customFormat="1" ht="11.25">
      <c r="B115" s="203"/>
      <c r="C115" s="204"/>
      <c r="D115" s="205" t="s">
        <v>150</v>
      </c>
      <c r="E115" s="206" t="s">
        <v>19</v>
      </c>
      <c r="F115" s="207" t="s">
        <v>185</v>
      </c>
      <c r="G115" s="204"/>
      <c r="H115" s="208">
        <v>17.5</v>
      </c>
      <c r="I115" s="209"/>
      <c r="J115" s="204"/>
      <c r="K115" s="204"/>
      <c r="L115" s="210"/>
      <c r="M115" s="211"/>
      <c r="N115" s="212"/>
      <c r="O115" s="212"/>
      <c r="P115" s="212"/>
      <c r="Q115" s="212"/>
      <c r="R115" s="212"/>
      <c r="S115" s="212"/>
      <c r="T115" s="213"/>
      <c r="AT115" s="214" t="s">
        <v>150</v>
      </c>
      <c r="AU115" s="214" t="s">
        <v>80</v>
      </c>
      <c r="AV115" s="13" t="s">
        <v>80</v>
      </c>
      <c r="AW115" s="13" t="s">
        <v>31</v>
      </c>
      <c r="AX115" s="13" t="s">
        <v>77</v>
      </c>
      <c r="AY115" s="214" t="s">
        <v>141</v>
      </c>
    </row>
    <row r="116" spans="1:65" s="2" customFormat="1" ht="24" customHeight="1">
      <c r="A116" s="36"/>
      <c r="B116" s="37"/>
      <c r="C116" s="190" t="s">
        <v>186</v>
      </c>
      <c r="D116" s="190" t="s">
        <v>143</v>
      </c>
      <c r="E116" s="191" t="s">
        <v>187</v>
      </c>
      <c r="F116" s="192" t="s">
        <v>188</v>
      </c>
      <c r="G116" s="193" t="s">
        <v>146</v>
      </c>
      <c r="H116" s="194">
        <v>6</v>
      </c>
      <c r="I116" s="195"/>
      <c r="J116" s="196">
        <f>ROUND(I116*H116,2)</f>
        <v>0</v>
      </c>
      <c r="K116" s="192" t="s">
        <v>147</v>
      </c>
      <c r="L116" s="41"/>
      <c r="M116" s="197" t="s">
        <v>19</v>
      </c>
      <c r="N116" s="198" t="s">
        <v>40</v>
      </c>
      <c r="O116" s="66"/>
      <c r="P116" s="199">
        <f>O116*H116</f>
        <v>0</v>
      </c>
      <c r="Q116" s="199">
        <v>0</v>
      </c>
      <c r="R116" s="199">
        <f>Q116*H116</f>
        <v>0</v>
      </c>
      <c r="S116" s="199">
        <v>0</v>
      </c>
      <c r="T116" s="200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201" t="s">
        <v>148</v>
      </c>
      <c r="AT116" s="201" t="s">
        <v>143</v>
      </c>
      <c r="AU116" s="201" t="s">
        <v>80</v>
      </c>
      <c r="AY116" s="19" t="s">
        <v>141</v>
      </c>
      <c r="BE116" s="202">
        <f>IF(N116="základní",J116,0)</f>
        <v>0</v>
      </c>
      <c r="BF116" s="202">
        <f>IF(N116="snížená",J116,0)</f>
        <v>0</v>
      </c>
      <c r="BG116" s="202">
        <f>IF(N116="zákl. přenesená",J116,0)</f>
        <v>0</v>
      </c>
      <c r="BH116" s="202">
        <f>IF(N116="sníž. přenesená",J116,0)</f>
        <v>0</v>
      </c>
      <c r="BI116" s="202">
        <f>IF(N116="nulová",J116,0)</f>
        <v>0</v>
      </c>
      <c r="BJ116" s="19" t="s">
        <v>77</v>
      </c>
      <c r="BK116" s="202">
        <f>ROUND(I116*H116,2)</f>
        <v>0</v>
      </c>
      <c r="BL116" s="19" t="s">
        <v>148</v>
      </c>
      <c r="BM116" s="201" t="s">
        <v>189</v>
      </c>
    </row>
    <row r="117" spans="1:65" s="14" customFormat="1" ht="11.25">
      <c r="B117" s="215"/>
      <c r="C117" s="216"/>
      <c r="D117" s="205" t="s">
        <v>150</v>
      </c>
      <c r="E117" s="217" t="s">
        <v>19</v>
      </c>
      <c r="F117" s="218" t="s">
        <v>190</v>
      </c>
      <c r="G117" s="216"/>
      <c r="H117" s="217" t="s">
        <v>19</v>
      </c>
      <c r="I117" s="219"/>
      <c r="J117" s="216"/>
      <c r="K117" s="216"/>
      <c r="L117" s="220"/>
      <c r="M117" s="221"/>
      <c r="N117" s="222"/>
      <c r="O117" s="222"/>
      <c r="P117" s="222"/>
      <c r="Q117" s="222"/>
      <c r="R117" s="222"/>
      <c r="S117" s="222"/>
      <c r="T117" s="223"/>
      <c r="AT117" s="224" t="s">
        <v>150</v>
      </c>
      <c r="AU117" s="224" t="s">
        <v>80</v>
      </c>
      <c r="AV117" s="14" t="s">
        <v>77</v>
      </c>
      <c r="AW117" s="14" t="s">
        <v>31</v>
      </c>
      <c r="AX117" s="14" t="s">
        <v>69</v>
      </c>
      <c r="AY117" s="224" t="s">
        <v>141</v>
      </c>
    </row>
    <row r="118" spans="1:65" s="13" customFormat="1" ht="11.25">
      <c r="B118" s="203"/>
      <c r="C118" s="204"/>
      <c r="D118" s="205" t="s">
        <v>150</v>
      </c>
      <c r="E118" s="206" t="s">
        <v>19</v>
      </c>
      <c r="F118" s="207" t="s">
        <v>191</v>
      </c>
      <c r="G118" s="204"/>
      <c r="H118" s="208">
        <v>6</v>
      </c>
      <c r="I118" s="209"/>
      <c r="J118" s="204"/>
      <c r="K118" s="204"/>
      <c r="L118" s="210"/>
      <c r="M118" s="211"/>
      <c r="N118" s="212"/>
      <c r="O118" s="212"/>
      <c r="P118" s="212"/>
      <c r="Q118" s="212"/>
      <c r="R118" s="212"/>
      <c r="S118" s="212"/>
      <c r="T118" s="213"/>
      <c r="AT118" s="214" t="s">
        <v>150</v>
      </c>
      <c r="AU118" s="214" t="s">
        <v>80</v>
      </c>
      <c r="AV118" s="13" t="s">
        <v>80</v>
      </c>
      <c r="AW118" s="13" t="s">
        <v>31</v>
      </c>
      <c r="AX118" s="13" t="s">
        <v>69</v>
      </c>
      <c r="AY118" s="214" t="s">
        <v>141</v>
      </c>
    </row>
    <row r="119" spans="1:65" s="15" customFormat="1" ht="11.25">
      <c r="B119" s="225"/>
      <c r="C119" s="226"/>
      <c r="D119" s="205" t="s">
        <v>150</v>
      </c>
      <c r="E119" s="227" t="s">
        <v>101</v>
      </c>
      <c r="F119" s="228" t="s">
        <v>158</v>
      </c>
      <c r="G119" s="226"/>
      <c r="H119" s="229">
        <v>6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4"/>
      <c r="AT119" s="235" t="s">
        <v>150</v>
      </c>
      <c r="AU119" s="235" t="s">
        <v>80</v>
      </c>
      <c r="AV119" s="15" t="s">
        <v>148</v>
      </c>
      <c r="AW119" s="15" t="s">
        <v>31</v>
      </c>
      <c r="AX119" s="15" t="s">
        <v>77</v>
      </c>
      <c r="AY119" s="235" t="s">
        <v>141</v>
      </c>
    </row>
    <row r="120" spans="1:65" s="2" customFormat="1" ht="24" customHeight="1">
      <c r="A120" s="36"/>
      <c r="B120" s="37"/>
      <c r="C120" s="190" t="s">
        <v>192</v>
      </c>
      <c r="D120" s="190" t="s">
        <v>143</v>
      </c>
      <c r="E120" s="191" t="s">
        <v>193</v>
      </c>
      <c r="F120" s="192" t="s">
        <v>194</v>
      </c>
      <c r="G120" s="193" t="s">
        <v>146</v>
      </c>
      <c r="H120" s="194">
        <v>3</v>
      </c>
      <c r="I120" s="195"/>
      <c r="J120" s="196">
        <f>ROUND(I120*H120,2)</f>
        <v>0</v>
      </c>
      <c r="K120" s="192" t="s">
        <v>147</v>
      </c>
      <c r="L120" s="41"/>
      <c r="M120" s="197" t="s">
        <v>19</v>
      </c>
      <c r="N120" s="198" t="s">
        <v>40</v>
      </c>
      <c r="O120" s="66"/>
      <c r="P120" s="199">
        <f>O120*H120</f>
        <v>0</v>
      </c>
      <c r="Q120" s="199">
        <v>0</v>
      </c>
      <c r="R120" s="199">
        <f>Q120*H120</f>
        <v>0</v>
      </c>
      <c r="S120" s="199">
        <v>0</v>
      </c>
      <c r="T120" s="200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201" t="s">
        <v>148</v>
      </c>
      <c r="AT120" s="201" t="s">
        <v>143</v>
      </c>
      <c r="AU120" s="201" t="s">
        <v>80</v>
      </c>
      <c r="AY120" s="19" t="s">
        <v>141</v>
      </c>
      <c r="BE120" s="202">
        <f>IF(N120="základní",J120,0)</f>
        <v>0</v>
      </c>
      <c r="BF120" s="202">
        <f>IF(N120="snížená",J120,0)</f>
        <v>0</v>
      </c>
      <c r="BG120" s="202">
        <f>IF(N120="zákl. přenesená",J120,0)</f>
        <v>0</v>
      </c>
      <c r="BH120" s="202">
        <f>IF(N120="sníž. přenesená",J120,0)</f>
        <v>0</v>
      </c>
      <c r="BI120" s="202">
        <f>IF(N120="nulová",J120,0)</f>
        <v>0</v>
      </c>
      <c r="BJ120" s="19" t="s">
        <v>77</v>
      </c>
      <c r="BK120" s="202">
        <f>ROUND(I120*H120,2)</f>
        <v>0</v>
      </c>
      <c r="BL120" s="19" t="s">
        <v>148</v>
      </c>
      <c r="BM120" s="201" t="s">
        <v>195</v>
      </c>
    </row>
    <row r="121" spans="1:65" s="13" customFormat="1" ht="11.25">
      <c r="B121" s="203"/>
      <c r="C121" s="204"/>
      <c r="D121" s="205" t="s">
        <v>150</v>
      </c>
      <c r="E121" s="206" t="s">
        <v>19</v>
      </c>
      <c r="F121" s="207" t="s">
        <v>196</v>
      </c>
      <c r="G121" s="204"/>
      <c r="H121" s="208">
        <v>3</v>
      </c>
      <c r="I121" s="209"/>
      <c r="J121" s="204"/>
      <c r="K121" s="204"/>
      <c r="L121" s="210"/>
      <c r="M121" s="211"/>
      <c r="N121" s="212"/>
      <c r="O121" s="212"/>
      <c r="P121" s="212"/>
      <c r="Q121" s="212"/>
      <c r="R121" s="212"/>
      <c r="S121" s="212"/>
      <c r="T121" s="213"/>
      <c r="AT121" s="214" t="s">
        <v>150</v>
      </c>
      <c r="AU121" s="214" t="s">
        <v>80</v>
      </c>
      <c r="AV121" s="13" t="s">
        <v>80</v>
      </c>
      <c r="AW121" s="13" t="s">
        <v>31</v>
      </c>
      <c r="AX121" s="13" t="s">
        <v>77</v>
      </c>
      <c r="AY121" s="214" t="s">
        <v>141</v>
      </c>
    </row>
    <row r="122" spans="1:65" s="2" customFormat="1" ht="24" customHeight="1">
      <c r="A122" s="36"/>
      <c r="B122" s="37"/>
      <c r="C122" s="190" t="s">
        <v>197</v>
      </c>
      <c r="D122" s="190" t="s">
        <v>143</v>
      </c>
      <c r="E122" s="191" t="s">
        <v>198</v>
      </c>
      <c r="F122" s="192" t="s">
        <v>199</v>
      </c>
      <c r="G122" s="193" t="s">
        <v>146</v>
      </c>
      <c r="H122" s="194">
        <v>36.5</v>
      </c>
      <c r="I122" s="195"/>
      <c r="J122" s="196">
        <f>ROUND(I122*H122,2)</f>
        <v>0</v>
      </c>
      <c r="K122" s="192" t="s">
        <v>147</v>
      </c>
      <c r="L122" s="41"/>
      <c r="M122" s="197" t="s">
        <v>19</v>
      </c>
      <c r="N122" s="198" t="s">
        <v>40</v>
      </c>
      <c r="O122" s="66"/>
      <c r="P122" s="199">
        <f>O122*H122</f>
        <v>0</v>
      </c>
      <c r="Q122" s="199">
        <v>0</v>
      </c>
      <c r="R122" s="199">
        <f>Q122*H122</f>
        <v>0</v>
      </c>
      <c r="S122" s="199">
        <v>0</v>
      </c>
      <c r="T122" s="200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01" t="s">
        <v>148</v>
      </c>
      <c r="AT122" s="201" t="s">
        <v>143</v>
      </c>
      <c r="AU122" s="201" t="s">
        <v>80</v>
      </c>
      <c r="AY122" s="19" t="s">
        <v>141</v>
      </c>
      <c r="BE122" s="202">
        <f>IF(N122="základní",J122,0)</f>
        <v>0</v>
      </c>
      <c r="BF122" s="202">
        <f>IF(N122="snížená",J122,0)</f>
        <v>0</v>
      </c>
      <c r="BG122" s="202">
        <f>IF(N122="zákl. přenesená",J122,0)</f>
        <v>0</v>
      </c>
      <c r="BH122" s="202">
        <f>IF(N122="sníž. přenesená",J122,0)</f>
        <v>0</v>
      </c>
      <c r="BI122" s="202">
        <f>IF(N122="nulová",J122,0)</f>
        <v>0</v>
      </c>
      <c r="BJ122" s="19" t="s">
        <v>77</v>
      </c>
      <c r="BK122" s="202">
        <f>ROUND(I122*H122,2)</f>
        <v>0</v>
      </c>
      <c r="BL122" s="19" t="s">
        <v>148</v>
      </c>
      <c r="BM122" s="201" t="s">
        <v>200</v>
      </c>
    </row>
    <row r="123" spans="1:65" s="14" customFormat="1" ht="11.25">
      <c r="B123" s="215"/>
      <c r="C123" s="216"/>
      <c r="D123" s="205" t="s">
        <v>150</v>
      </c>
      <c r="E123" s="217" t="s">
        <v>19</v>
      </c>
      <c r="F123" s="218" t="s">
        <v>155</v>
      </c>
      <c r="G123" s="216"/>
      <c r="H123" s="217" t="s">
        <v>19</v>
      </c>
      <c r="I123" s="219"/>
      <c r="J123" s="216"/>
      <c r="K123" s="216"/>
      <c r="L123" s="220"/>
      <c r="M123" s="221"/>
      <c r="N123" s="222"/>
      <c r="O123" s="222"/>
      <c r="P123" s="222"/>
      <c r="Q123" s="222"/>
      <c r="R123" s="222"/>
      <c r="S123" s="222"/>
      <c r="T123" s="223"/>
      <c r="AT123" s="224" t="s">
        <v>150</v>
      </c>
      <c r="AU123" s="224" t="s">
        <v>80</v>
      </c>
      <c r="AV123" s="14" t="s">
        <v>77</v>
      </c>
      <c r="AW123" s="14" t="s">
        <v>31</v>
      </c>
      <c r="AX123" s="14" t="s">
        <v>69</v>
      </c>
      <c r="AY123" s="224" t="s">
        <v>141</v>
      </c>
    </row>
    <row r="124" spans="1:65" s="14" customFormat="1" ht="11.25">
      <c r="B124" s="215"/>
      <c r="C124" s="216"/>
      <c r="D124" s="205" t="s">
        <v>150</v>
      </c>
      <c r="E124" s="217" t="s">
        <v>19</v>
      </c>
      <c r="F124" s="218" t="s">
        <v>179</v>
      </c>
      <c r="G124" s="216"/>
      <c r="H124" s="217" t="s">
        <v>19</v>
      </c>
      <c r="I124" s="219"/>
      <c r="J124" s="216"/>
      <c r="K124" s="216"/>
      <c r="L124" s="220"/>
      <c r="M124" s="221"/>
      <c r="N124" s="222"/>
      <c r="O124" s="222"/>
      <c r="P124" s="222"/>
      <c r="Q124" s="222"/>
      <c r="R124" s="222"/>
      <c r="S124" s="222"/>
      <c r="T124" s="223"/>
      <c r="AT124" s="224" t="s">
        <v>150</v>
      </c>
      <c r="AU124" s="224" t="s">
        <v>80</v>
      </c>
      <c r="AV124" s="14" t="s">
        <v>77</v>
      </c>
      <c r="AW124" s="14" t="s">
        <v>31</v>
      </c>
      <c r="AX124" s="14" t="s">
        <v>69</v>
      </c>
      <c r="AY124" s="224" t="s">
        <v>141</v>
      </c>
    </row>
    <row r="125" spans="1:65" s="13" customFormat="1" ht="11.25">
      <c r="B125" s="203"/>
      <c r="C125" s="204"/>
      <c r="D125" s="205" t="s">
        <v>150</v>
      </c>
      <c r="E125" s="206" t="s">
        <v>19</v>
      </c>
      <c r="F125" s="207" t="s">
        <v>201</v>
      </c>
      <c r="G125" s="204"/>
      <c r="H125" s="208">
        <v>14</v>
      </c>
      <c r="I125" s="209"/>
      <c r="J125" s="204"/>
      <c r="K125" s="204"/>
      <c r="L125" s="210"/>
      <c r="M125" s="211"/>
      <c r="N125" s="212"/>
      <c r="O125" s="212"/>
      <c r="P125" s="212"/>
      <c r="Q125" s="212"/>
      <c r="R125" s="212"/>
      <c r="S125" s="212"/>
      <c r="T125" s="213"/>
      <c r="AT125" s="214" t="s">
        <v>150</v>
      </c>
      <c r="AU125" s="214" t="s">
        <v>80</v>
      </c>
      <c r="AV125" s="13" t="s">
        <v>80</v>
      </c>
      <c r="AW125" s="13" t="s">
        <v>31</v>
      </c>
      <c r="AX125" s="13" t="s">
        <v>69</v>
      </c>
      <c r="AY125" s="214" t="s">
        <v>141</v>
      </c>
    </row>
    <row r="126" spans="1:65" s="14" customFormat="1" ht="11.25">
      <c r="B126" s="215"/>
      <c r="C126" s="216"/>
      <c r="D126" s="205" t="s">
        <v>150</v>
      </c>
      <c r="E126" s="217" t="s">
        <v>19</v>
      </c>
      <c r="F126" s="218" t="s">
        <v>167</v>
      </c>
      <c r="G126" s="216"/>
      <c r="H126" s="217" t="s">
        <v>19</v>
      </c>
      <c r="I126" s="219"/>
      <c r="J126" s="216"/>
      <c r="K126" s="216"/>
      <c r="L126" s="220"/>
      <c r="M126" s="221"/>
      <c r="N126" s="222"/>
      <c r="O126" s="222"/>
      <c r="P126" s="222"/>
      <c r="Q126" s="222"/>
      <c r="R126" s="222"/>
      <c r="S126" s="222"/>
      <c r="T126" s="223"/>
      <c r="AT126" s="224" t="s">
        <v>150</v>
      </c>
      <c r="AU126" s="224" t="s">
        <v>80</v>
      </c>
      <c r="AV126" s="14" t="s">
        <v>77</v>
      </c>
      <c r="AW126" s="14" t="s">
        <v>31</v>
      </c>
      <c r="AX126" s="14" t="s">
        <v>69</v>
      </c>
      <c r="AY126" s="224" t="s">
        <v>141</v>
      </c>
    </row>
    <row r="127" spans="1:65" s="13" customFormat="1" ht="11.25">
      <c r="B127" s="203"/>
      <c r="C127" s="204"/>
      <c r="D127" s="205" t="s">
        <v>150</v>
      </c>
      <c r="E127" s="206" t="s">
        <v>19</v>
      </c>
      <c r="F127" s="207" t="s">
        <v>202</v>
      </c>
      <c r="G127" s="204"/>
      <c r="H127" s="208">
        <v>5</v>
      </c>
      <c r="I127" s="209"/>
      <c r="J127" s="204"/>
      <c r="K127" s="204"/>
      <c r="L127" s="210"/>
      <c r="M127" s="211"/>
      <c r="N127" s="212"/>
      <c r="O127" s="212"/>
      <c r="P127" s="212"/>
      <c r="Q127" s="212"/>
      <c r="R127" s="212"/>
      <c r="S127" s="212"/>
      <c r="T127" s="213"/>
      <c r="AT127" s="214" t="s">
        <v>150</v>
      </c>
      <c r="AU127" s="214" t="s">
        <v>80</v>
      </c>
      <c r="AV127" s="13" t="s">
        <v>80</v>
      </c>
      <c r="AW127" s="13" t="s">
        <v>31</v>
      </c>
      <c r="AX127" s="13" t="s">
        <v>69</v>
      </c>
      <c r="AY127" s="214" t="s">
        <v>141</v>
      </c>
    </row>
    <row r="128" spans="1:65" s="14" customFormat="1" ht="11.25">
      <c r="B128" s="215"/>
      <c r="C128" s="216"/>
      <c r="D128" s="205" t="s">
        <v>150</v>
      </c>
      <c r="E128" s="217" t="s">
        <v>19</v>
      </c>
      <c r="F128" s="218" t="s">
        <v>156</v>
      </c>
      <c r="G128" s="216"/>
      <c r="H128" s="217" t="s">
        <v>19</v>
      </c>
      <c r="I128" s="219"/>
      <c r="J128" s="216"/>
      <c r="K128" s="216"/>
      <c r="L128" s="220"/>
      <c r="M128" s="221"/>
      <c r="N128" s="222"/>
      <c r="O128" s="222"/>
      <c r="P128" s="222"/>
      <c r="Q128" s="222"/>
      <c r="R128" s="222"/>
      <c r="S128" s="222"/>
      <c r="T128" s="223"/>
      <c r="AT128" s="224" t="s">
        <v>150</v>
      </c>
      <c r="AU128" s="224" t="s">
        <v>80</v>
      </c>
      <c r="AV128" s="14" t="s">
        <v>77</v>
      </c>
      <c r="AW128" s="14" t="s">
        <v>31</v>
      </c>
      <c r="AX128" s="14" t="s">
        <v>69</v>
      </c>
      <c r="AY128" s="224" t="s">
        <v>141</v>
      </c>
    </row>
    <row r="129" spans="1:65" s="13" customFormat="1" ht="11.25">
      <c r="B129" s="203"/>
      <c r="C129" s="204"/>
      <c r="D129" s="205" t="s">
        <v>150</v>
      </c>
      <c r="E129" s="206" t="s">
        <v>19</v>
      </c>
      <c r="F129" s="207" t="s">
        <v>157</v>
      </c>
      <c r="G129" s="204"/>
      <c r="H129" s="208">
        <v>16.5</v>
      </c>
      <c r="I129" s="209"/>
      <c r="J129" s="204"/>
      <c r="K129" s="204"/>
      <c r="L129" s="210"/>
      <c r="M129" s="211"/>
      <c r="N129" s="212"/>
      <c r="O129" s="212"/>
      <c r="P129" s="212"/>
      <c r="Q129" s="212"/>
      <c r="R129" s="212"/>
      <c r="S129" s="212"/>
      <c r="T129" s="213"/>
      <c r="AT129" s="214" t="s">
        <v>150</v>
      </c>
      <c r="AU129" s="214" t="s">
        <v>80</v>
      </c>
      <c r="AV129" s="13" t="s">
        <v>80</v>
      </c>
      <c r="AW129" s="13" t="s">
        <v>31</v>
      </c>
      <c r="AX129" s="13" t="s">
        <v>69</v>
      </c>
      <c r="AY129" s="214" t="s">
        <v>141</v>
      </c>
    </row>
    <row r="130" spans="1:65" s="14" customFormat="1" ht="11.25">
      <c r="B130" s="215"/>
      <c r="C130" s="216"/>
      <c r="D130" s="205" t="s">
        <v>150</v>
      </c>
      <c r="E130" s="217" t="s">
        <v>19</v>
      </c>
      <c r="F130" s="218" t="s">
        <v>169</v>
      </c>
      <c r="G130" s="216"/>
      <c r="H130" s="217" t="s">
        <v>19</v>
      </c>
      <c r="I130" s="219"/>
      <c r="J130" s="216"/>
      <c r="K130" s="216"/>
      <c r="L130" s="220"/>
      <c r="M130" s="221"/>
      <c r="N130" s="222"/>
      <c r="O130" s="222"/>
      <c r="P130" s="222"/>
      <c r="Q130" s="222"/>
      <c r="R130" s="222"/>
      <c r="S130" s="222"/>
      <c r="T130" s="223"/>
      <c r="AT130" s="224" t="s">
        <v>150</v>
      </c>
      <c r="AU130" s="224" t="s">
        <v>80</v>
      </c>
      <c r="AV130" s="14" t="s">
        <v>77</v>
      </c>
      <c r="AW130" s="14" t="s">
        <v>31</v>
      </c>
      <c r="AX130" s="14" t="s">
        <v>69</v>
      </c>
      <c r="AY130" s="224" t="s">
        <v>141</v>
      </c>
    </row>
    <row r="131" spans="1:65" s="13" customFormat="1" ht="11.25">
      <c r="B131" s="203"/>
      <c r="C131" s="204"/>
      <c r="D131" s="205" t="s">
        <v>150</v>
      </c>
      <c r="E131" s="206" t="s">
        <v>19</v>
      </c>
      <c r="F131" s="207" t="s">
        <v>170</v>
      </c>
      <c r="G131" s="204"/>
      <c r="H131" s="208">
        <v>0.5</v>
      </c>
      <c r="I131" s="209"/>
      <c r="J131" s="204"/>
      <c r="K131" s="204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150</v>
      </c>
      <c r="AU131" s="214" t="s">
        <v>80</v>
      </c>
      <c r="AV131" s="13" t="s">
        <v>80</v>
      </c>
      <c r="AW131" s="13" t="s">
        <v>31</v>
      </c>
      <c r="AX131" s="13" t="s">
        <v>69</v>
      </c>
      <c r="AY131" s="214" t="s">
        <v>141</v>
      </c>
    </row>
    <row r="132" spans="1:65" s="14" customFormat="1" ht="11.25">
      <c r="B132" s="215"/>
      <c r="C132" s="216"/>
      <c r="D132" s="205" t="s">
        <v>150</v>
      </c>
      <c r="E132" s="217" t="s">
        <v>19</v>
      </c>
      <c r="F132" s="218" t="s">
        <v>171</v>
      </c>
      <c r="G132" s="216"/>
      <c r="H132" s="217" t="s">
        <v>19</v>
      </c>
      <c r="I132" s="219"/>
      <c r="J132" s="216"/>
      <c r="K132" s="216"/>
      <c r="L132" s="220"/>
      <c r="M132" s="221"/>
      <c r="N132" s="222"/>
      <c r="O132" s="222"/>
      <c r="P132" s="222"/>
      <c r="Q132" s="222"/>
      <c r="R132" s="222"/>
      <c r="S132" s="222"/>
      <c r="T132" s="223"/>
      <c r="AT132" s="224" t="s">
        <v>150</v>
      </c>
      <c r="AU132" s="224" t="s">
        <v>80</v>
      </c>
      <c r="AV132" s="14" t="s">
        <v>77</v>
      </c>
      <c r="AW132" s="14" t="s">
        <v>31</v>
      </c>
      <c r="AX132" s="14" t="s">
        <v>69</v>
      </c>
      <c r="AY132" s="224" t="s">
        <v>141</v>
      </c>
    </row>
    <row r="133" spans="1:65" s="13" customFormat="1" ht="11.25">
      <c r="B133" s="203"/>
      <c r="C133" s="204"/>
      <c r="D133" s="205" t="s">
        <v>150</v>
      </c>
      <c r="E133" s="206" t="s">
        <v>19</v>
      </c>
      <c r="F133" s="207" t="s">
        <v>170</v>
      </c>
      <c r="G133" s="204"/>
      <c r="H133" s="208">
        <v>0.5</v>
      </c>
      <c r="I133" s="209"/>
      <c r="J133" s="204"/>
      <c r="K133" s="204"/>
      <c r="L133" s="210"/>
      <c r="M133" s="211"/>
      <c r="N133" s="212"/>
      <c r="O133" s="212"/>
      <c r="P133" s="212"/>
      <c r="Q133" s="212"/>
      <c r="R133" s="212"/>
      <c r="S133" s="212"/>
      <c r="T133" s="213"/>
      <c r="AT133" s="214" t="s">
        <v>150</v>
      </c>
      <c r="AU133" s="214" t="s">
        <v>80</v>
      </c>
      <c r="AV133" s="13" t="s">
        <v>80</v>
      </c>
      <c r="AW133" s="13" t="s">
        <v>31</v>
      </c>
      <c r="AX133" s="13" t="s">
        <v>69</v>
      </c>
      <c r="AY133" s="214" t="s">
        <v>141</v>
      </c>
    </row>
    <row r="134" spans="1:65" s="15" customFormat="1" ht="11.25">
      <c r="B134" s="225"/>
      <c r="C134" s="226"/>
      <c r="D134" s="205" t="s">
        <v>150</v>
      </c>
      <c r="E134" s="227" t="s">
        <v>91</v>
      </c>
      <c r="F134" s="228" t="s">
        <v>158</v>
      </c>
      <c r="G134" s="226"/>
      <c r="H134" s="229">
        <v>36.5</v>
      </c>
      <c r="I134" s="230"/>
      <c r="J134" s="226"/>
      <c r="K134" s="226"/>
      <c r="L134" s="231"/>
      <c r="M134" s="232"/>
      <c r="N134" s="233"/>
      <c r="O134" s="233"/>
      <c r="P134" s="233"/>
      <c r="Q134" s="233"/>
      <c r="R134" s="233"/>
      <c r="S134" s="233"/>
      <c r="T134" s="234"/>
      <c r="AT134" s="235" t="s">
        <v>150</v>
      </c>
      <c r="AU134" s="235" t="s">
        <v>80</v>
      </c>
      <c r="AV134" s="15" t="s">
        <v>148</v>
      </c>
      <c r="AW134" s="15" t="s">
        <v>31</v>
      </c>
      <c r="AX134" s="15" t="s">
        <v>77</v>
      </c>
      <c r="AY134" s="235" t="s">
        <v>141</v>
      </c>
    </row>
    <row r="135" spans="1:65" s="2" customFormat="1" ht="36" customHeight="1">
      <c r="A135" s="36"/>
      <c r="B135" s="37"/>
      <c r="C135" s="190" t="s">
        <v>203</v>
      </c>
      <c r="D135" s="190" t="s">
        <v>143</v>
      </c>
      <c r="E135" s="191" t="s">
        <v>204</v>
      </c>
      <c r="F135" s="192" t="s">
        <v>205</v>
      </c>
      <c r="G135" s="193" t="s">
        <v>146</v>
      </c>
      <c r="H135" s="194">
        <v>182.5</v>
      </c>
      <c r="I135" s="195"/>
      <c r="J135" s="196">
        <f>ROUND(I135*H135,2)</f>
        <v>0</v>
      </c>
      <c r="K135" s="192" t="s">
        <v>147</v>
      </c>
      <c r="L135" s="41"/>
      <c r="M135" s="197" t="s">
        <v>19</v>
      </c>
      <c r="N135" s="198" t="s">
        <v>40</v>
      </c>
      <c r="O135" s="66"/>
      <c r="P135" s="199">
        <f>O135*H135</f>
        <v>0</v>
      </c>
      <c r="Q135" s="199">
        <v>0</v>
      </c>
      <c r="R135" s="199">
        <f>Q135*H135</f>
        <v>0</v>
      </c>
      <c r="S135" s="199">
        <v>0</v>
      </c>
      <c r="T135" s="20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1" t="s">
        <v>148</v>
      </c>
      <c r="AT135" s="201" t="s">
        <v>143</v>
      </c>
      <c r="AU135" s="201" t="s">
        <v>80</v>
      </c>
      <c r="AY135" s="19" t="s">
        <v>141</v>
      </c>
      <c r="BE135" s="202">
        <f>IF(N135="základní",J135,0)</f>
        <v>0</v>
      </c>
      <c r="BF135" s="202">
        <f>IF(N135="snížená",J135,0)</f>
        <v>0</v>
      </c>
      <c r="BG135" s="202">
        <f>IF(N135="zákl. přenesená",J135,0)</f>
        <v>0</v>
      </c>
      <c r="BH135" s="202">
        <f>IF(N135="sníž. přenesená",J135,0)</f>
        <v>0</v>
      </c>
      <c r="BI135" s="202">
        <f>IF(N135="nulová",J135,0)</f>
        <v>0</v>
      </c>
      <c r="BJ135" s="19" t="s">
        <v>77</v>
      </c>
      <c r="BK135" s="202">
        <f>ROUND(I135*H135,2)</f>
        <v>0</v>
      </c>
      <c r="BL135" s="19" t="s">
        <v>148</v>
      </c>
      <c r="BM135" s="201" t="s">
        <v>206</v>
      </c>
    </row>
    <row r="136" spans="1:65" s="13" customFormat="1" ht="11.25">
      <c r="B136" s="203"/>
      <c r="C136" s="204"/>
      <c r="D136" s="205" t="s">
        <v>150</v>
      </c>
      <c r="E136" s="206" t="s">
        <v>19</v>
      </c>
      <c r="F136" s="207" t="s">
        <v>207</v>
      </c>
      <c r="G136" s="204"/>
      <c r="H136" s="208">
        <v>182.5</v>
      </c>
      <c r="I136" s="209"/>
      <c r="J136" s="204"/>
      <c r="K136" s="204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150</v>
      </c>
      <c r="AU136" s="214" t="s">
        <v>80</v>
      </c>
      <c r="AV136" s="13" t="s">
        <v>80</v>
      </c>
      <c r="AW136" s="13" t="s">
        <v>31</v>
      </c>
      <c r="AX136" s="13" t="s">
        <v>77</v>
      </c>
      <c r="AY136" s="214" t="s">
        <v>141</v>
      </c>
    </row>
    <row r="137" spans="1:65" s="2" customFormat="1" ht="24" customHeight="1">
      <c r="A137" s="36"/>
      <c r="B137" s="37"/>
      <c r="C137" s="190" t="s">
        <v>208</v>
      </c>
      <c r="D137" s="190" t="s">
        <v>143</v>
      </c>
      <c r="E137" s="191" t="s">
        <v>209</v>
      </c>
      <c r="F137" s="192" t="s">
        <v>210</v>
      </c>
      <c r="G137" s="193" t="s">
        <v>211</v>
      </c>
      <c r="H137" s="194">
        <v>73</v>
      </c>
      <c r="I137" s="195"/>
      <c r="J137" s="196">
        <f>ROUND(I137*H137,2)</f>
        <v>0</v>
      </c>
      <c r="K137" s="192" t="s">
        <v>147</v>
      </c>
      <c r="L137" s="41"/>
      <c r="M137" s="197" t="s">
        <v>19</v>
      </c>
      <c r="N137" s="198" t="s">
        <v>40</v>
      </c>
      <c r="O137" s="66"/>
      <c r="P137" s="199">
        <f>O137*H137</f>
        <v>0</v>
      </c>
      <c r="Q137" s="199">
        <v>0</v>
      </c>
      <c r="R137" s="199">
        <f>Q137*H137</f>
        <v>0</v>
      </c>
      <c r="S137" s="199">
        <v>0</v>
      </c>
      <c r="T137" s="20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1" t="s">
        <v>148</v>
      </c>
      <c r="AT137" s="201" t="s">
        <v>143</v>
      </c>
      <c r="AU137" s="201" t="s">
        <v>80</v>
      </c>
      <c r="AY137" s="19" t="s">
        <v>141</v>
      </c>
      <c r="BE137" s="202">
        <f>IF(N137="základní",J137,0)</f>
        <v>0</v>
      </c>
      <c r="BF137" s="202">
        <f>IF(N137="snížená",J137,0)</f>
        <v>0</v>
      </c>
      <c r="BG137" s="202">
        <f>IF(N137="zákl. přenesená",J137,0)</f>
        <v>0</v>
      </c>
      <c r="BH137" s="202">
        <f>IF(N137="sníž. přenesená",J137,0)</f>
        <v>0</v>
      </c>
      <c r="BI137" s="202">
        <f>IF(N137="nulová",J137,0)</f>
        <v>0</v>
      </c>
      <c r="BJ137" s="19" t="s">
        <v>77</v>
      </c>
      <c r="BK137" s="202">
        <f>ROUND(I137*H137,2)</f>
        <v>0</v>
      </c>
      <c r="BL137" s="19" t="s">
        <v>148</v>
      </c>
      <c r="BM137" s="201" t="s">
        <v>212</v>
      </c>
    </row>
    <row r="138" spans="1:65" s="13" customFormat="1" ht="11.25">
      <c r="B138" s="203"/>
      <c r="C138" s="204"/>
      <c r="D138" s="205" t="s">
        <v>150</v>
      </c>
      <c r="E138" s="206" t="s">
        <v>19</v>
      </c>
      <c r="F138" s="207" t="s">
        <v>213</v>
      </c>
      <c r="G138" s="204"/>
      <c r="H138" s="208">
        <v>73</v>
      </c>
      <c r="I138" s="209"/>
      <c r="J138" s="204"/>
      <c r="K138" s="204"/>
      <c r="L138" s="210"/>
      <c r="M138" s="211"/>
      <c r="N138" s="212"/>
      <c r="O138" s="212"/>
      <c r="P138" s="212"/>
      <c r="Q138" s="212"/>
      <c r="R138" s="212"/>
      <c r="S138" s="212"/>
      <c r="T138" s="213"/>
      <c r="AT138" s="214" t="s">
        <v>150</v>
      </c>
      <c r="AU138" s="214" t="s">
        <v>80</v>
      </c>
      <c r="AV138" s="13" t="s">
        <v>80</v>
      </c>
      <c r="AW138" s="13" t="s">
        <v>31</v>
      </c>
      <c r="AX138" s="13" t="s">
        <v>77</v>
      </c>
      <c r="AY138" s="214" t="s">
        <v>141</v>
      </c>
    </row>
    <row r="139" spans="1:65" s="2" customFormat="1" ht="24" customHeight="1">
      <c r="A139" s="36"/>
      <c r="B139" s="37"/>
      <c r="C139" s="190" t="s">
        <v>214</v>
      </c>
      <c r="D139" s="190" t="s">
        <v>143</v>
      </c>
      <c r="E139" s="191" t="s">
        <v>215</v>
      </c>
      <c r="F139" s="192" t="s">
        <v>216</v>
      </c>
      <c r="G139" s="193" t="s">
        <v>146</v>
      </c>
      <c r="H139" s="194">
        <v>27</v>
      </c>
      <c r="I139" s="195"/>
      <c r="J139" s="196">
        <f>ROUND(I139*H139,2)</f>
        <v>0</v>
      </c>
      <c r="K139" s="192" t="s">
        <v>147</v>
      </c>
      <c r="L139" s="41"/>
      <c r="M139" s="197" t="s">
        <v>19</v>
      </c>
      <c r="N139" s="198" t="s">
        <v>40</v>
      </c>
      <c r="O139" s="66"/>
      <c r="P139" s="199">
        <f>O139*H139</f>
        <v>0</v>
      </c>
      <c r="Q139" s="199">
        <v>0</v>
      </c>
      <c r="R139" s="199">
        <f>Q139*H139</f>
        <v>0</v>
      </c>
      <c r="S139" s="199">
        <v>0</v>
      </c>
      <c r="T139" s="20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1" t="s">
        <v>148</v>
      </c>
      <c r="AT139" s="201" t="s">
        <v>143</v>
      </c>
      <c r="AU139" s="201" t="s">
        <v>80</v>
      </c>
      <c r="AY139" s="19" t="s">
        <v>141</v>
      </c>
      <c r="BE139" s="202">
        <f>IF(N139="základní",J139,0)</f>
        <v>0</v>
      </c>
      <c r="BF139" s="202">
        <f>IF(N139="snížená",J139,0)</f>
        <v>0</v>
      </c>
      <c r="BG139" s="202">
        <f>IF(N139="zákl. přenesená",J139,0)</f>
        <v>0</v>
      </c>
      <c r="BH139" s="202">
        <f>IF(N139="sníž. přenesená",J139,0)</f>
        <v>0</v>
      </c>
      <c r="BI139" s="202">
        <f>IF(N139="nulová",J139,0)</f>
        <v>0</v>
      </c>
      <c r="BJ139" s="19" t="s">
        <v>77</v>
      </c>
      <c r="BK139" s="202">
        <f>ROUND(I139*H139,2)</f>
        <v>0</v>
      </c>
      <c r="BL139" s="19" t="s">
        <v>148</v>
      </c>
      <c r="BM139" s="201" t="s">
        <v>217</v>
      </c>
    </row>
    <row r="140" spans="1:65" s="14" customFormat="1" ht="11.25">
      <c r="B140" s="215"/>
      <c r="C140" s="216"/>
      <c r="D140" s="205" t="s">
        <v>150</v>
      </c>
      <c r="E140" s="217" t="s">
        <v>19</v>
      </c>
      <c r="F140" s="218" t="s">
        <v>155</v>
      </c>
      <c r="G140" s="216"/>
      <c r="H140" s="217" t="s">
        <v>19</v>
      </c>
      <c r="I140" s="219"/>
      <c r="J140" s="216"/>
      <c r="K140" s="216"/>
      <c r="L140" s="220"/>
      <c r="M140" s="221"/>
      <c r="N140" s="222"/>
      <c r="O140" s="222"/>
      <c r="P140" s="222"/>
      <c r="Q140" s="222"/>
      <c r="R140" s="222"/>
      <c r="S140" s="222"/>
      <c r="T140" s="223"/>
      <c r="AT140" s="224" t="s">
        <v>150</v>
      </c>
      <c r="AU140" s="224" t="s">
        <v>80</v>
      </c>
      <c r="AV140" s="14" t="s">
        <v>77</v>
      </c>
      <c r="AW140" s="14" t="s">
        <v>31</v>
      </c>
      <c r="AX140" s="14" t="s">
        <v>69</v>
      </c>
      <c r="AY140" s="224" t="s">
        <v>141</v>
      </c>
    </row>
    <row r="141" spans="1:65" s="14" customFormat="1" ht="11.25">
      <c r="B141" s="215"/>
      <c r="C141" s="216"/>
      <c r="D141" s="205" t="s">
        <v>150</v>
      </c>
      <c r="E141" s="217" t="s">
        <v>19</v>
      </c>
      <c r="F141" s="218" t="s">
        <v>179</v>
      </c>
      <c r="G141" s="216"/>
      <c r="H141" s="217" t="s">
        <v>19</v>
      </c>
      <c r="I141" s="219"/>
      <c r="J141" s="216"/>
      <c r="K141" s="216"/>
      <c r="L141" s="220"/>
      <c r="M141" s="221"/>
      <c r="N141" s="222"/>
      <c r="O141" s="222"/>
      <c r="P141" s="222"/>
      <c r="Q141" s="222"/>
      <c r="R141" s="222"/>
      <c r="S141" s="222"/>
      <c r="T141" s="223"/>
      <c r="AT141" s="224" t="s">
        <v>150</v>
      </c>
      <c r="AU141" s="224" t="s">
        <v>80</v>
      </c>
      <c r="AV141" s="14" t="s">
        <v>77</v>
      </c>
      <c r="AW141" s="14" t="s">
        <v>31</v>
      </c>
      <c r="AX141" s="14" t="s">
        <v>69</v>
      </c>
      <c r="AY141" s="224" t="s">
        <v>141</v>
      </c>
    </row>
    <row r="142" spans="1:65" s="13" customFormat="1" ht="11.25">
      <c r="B142" s="203"/>
      <c r="C142" s="204"/>
      <c r="D142" s="205" t="s">
        <v>150</v>
      </c>
      <c r="E142" s="206" t="s">
        <v>19</v>
      </c>
      <c r="F142" s="207" t="s">
        <v>218</v>
      </c>
      <c r="G142" s="204"/>
      <c r="H142" s="208">
        <v>21</v>
      </c>
      <c r="I142" s="209"/>
      <c r="J142" s="204"/>
      <c r="K142" s="204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150</v>
      </c>
      <c r="AU142" s="214" t="s">
        <v>80</v>
      </c>
      <c r="AV142" s="13" t="s">
        <v>80</v>
      </c>
      <c r="AW142" s="13" t="s">
        <v>31</v>
      </c>
      <c r="AX142" s="13" t="s">
        <v>69</v>
      </c>
      <c r="AY142" s="214" t="s">
        <v>141</v>
      </c>
    </row>
    <row r="143" spans="1:65" s="14" customFormat="1" ht="11.25">
      <c r="B143" s="215"/>
      <c r="C143" s="216"/>
      <c r="D143" s="205" t="s">
        <v>150</v>
      </c>
      <c r="E143" s="217" t="s">
        <v>19</v>
      </c>
      <c r="F143" s="218" t="s">
        <v>190</v>
      </c>
      <c r="G143" s="216"/>
      <c r="H143" s="217" t="s">
        <v>19</v>
      </c>
      <c r="I143" s="219"/>
      <c r="J143" s="216"/>
      <c r="K143" s="216"/>
      <c r="L143" s="220"/>
      <c r="M143" s="221"/>
      <c r="N143" s="222"/>
      <c r="O143" s="222"/>
      <c r="P143" s="222"/>
      <c r="Q143" s="222"/>
      <c r="R143" s="222"/>
      <c r="S143" s="222"/>
      <c r="T143" s="223"/>
      <c r="AT143" s="224" t="s">
        <v>150</v>
      </c>
      <c r="AU143" s="224" t="s">
        <v>80</v>
      </c>
      <c r="AV143" s="14" t="s">
        <v>77</v>
      </c>
      <c r="AW143" s="14" t="s">
        <v>31</v>
      </c>
      <c r="AX143" s="14" t="s">
        <v>69</v>
      </c>
      <c r="AY143" s="224" t="s">
        <v>141</v>
      </c>
    </row>
    <row r="144" spans="1:65" s="13" customFormat="1" ht="11.25">
      <c r="B144" s="203"/>
      <c r="C144" s="204"/>
      <c r="D144" s="205" t="s">
        <v>150</v>
      </c>
      <c r="E144" s="206" t="s">
        <v>19</v>
      </c>
      <c r="F144" s="207" t="s">
        <v>191</v>
      </c>
      <c r="G144" s="204"/>
      <c r="H144" s="208">
        <v>6</v>
      </c>
      <c r="I144" s="209"/>
      <c r="J144" s="204"/>
      <c r="K144" s="204"/>
      <c r="L144" s="210"/>
      <c r="M144" s="211"/>
      <c r="N144" s="212"/>
      <c r="O144" s="212"/>
      <c r="P144" s="212"/>
      <c r="Q144" s="212"/>
      <c r="R144" s="212"/>
      <c r="S144" s="212"/>
      <c r="T144" s="213"/>
      <c r="AT144" s="214" t="s">
        <v>150</v>
      </c>
      <c r="AU144" s="214" t="s">
        <v>80</v>
      </c>
      <c r="AV144" s="13" t="s">
        <v>80</v>
      </c>
      <c r="AW144" s="13" t="s">
        <v>31</v>
      </c>
      <c r="AX144" s="13" t="s">
        <v>69</v>
      </c>
      <c r="AY144" s="214" t="s">
        <v>141</v>
      </c>
    </row>
    <row r="145" spans="1:65" s="15" customFormat="1" ht="11.25">
      <c r="B145" s="225"/>
      <c r="C145" s="226"/>
      <c r="D145" s="205" t="s">
        <v>150</v>
      </c>
      <c r="E145" s="227" t="s">
        <v>219</v>
      </c>
      <c r="F145" s="228" t="s">
        <v>158</v>
      </c>
      <c r="G145" s="226"/>
      <c r="H145" s="229">
        <v>27</v>
      </c>
      <c r="I145" s="230"/>
      <c r="J145" s="226"/>
      <c r="K145" s="226"/>
      <c r="L145" s="231"/>
      <c r="M145" s="232"/>
      <c r="N145" s="233"/>
      <c r="O145" s="233"/>
      <c r="P145" s="233"/>
      <c r="Q145" s="233"/>
      <c r="R145" s="233"/>
      <c r="S145" s="233"/>
      <c r="T145" s="234"/>
      <c r="AT145" s="235" t="s">
        <v>150</v>
      </c>
      <c r="AU145" s="235" t="s">
        <v>80</v>
      </c>
      <c r="AV145" s="15" t="s">
        <v>148</v>
      </c>
      <c r="AW145" s="15" t="s">
        <v>31</v>
      </c>
      <c r="AX145" s="15" t="s">
        <v>77</v>
      </c>
      <c r="AY145" s="235" t="s">
        <v>141</v>
      </c>
    </row>
    <row r="146" spans="1:65" s="2" customFormat="1" ht="24" customHeight="1">
      <c r="A146" s="36"/>
      <c r="B146" s="37"/>
      <c r="C146" s="190" t="s">
        <v>220</v>
      </c>
      <c r="D146" s="190" t="s">
        <v>143</v>
      </c>
      <c r="E146" s="191" t="s">
        <v>221</v>
      </c>
      <c r="F146" s="192" t="s">
        <v>222</v>
      </c>
      <c r="G146" s="193" t="s">
        <v>146</v>
      </c>
      <c r="H146" s="194">
        <v>11</v>
      </c>
      <c r="I146" s="195"/>
      <c r="J146" s="196">
        <f>ROUND(I146*H146,2)</f>
        <v>0</v>
      </c>
      <c r="K146" s="192" t="s">
        <v>147</v>
      </c>
      <c r="L146" s="41"/>
      <c r="M146" s="197" t="s">
        <v>19</v>
      </c>
      <c r="N146" s="198" t="s">
        <v>40</v>
      </c>
      <c r="O146" s="66"/>
      <c r="P146" s="199">
        <f>O146*H146</f>
        <v>0</v>
      </c>
      <c r="Q146" s="199">
        <v>0</v>
      </c>
      <c r="R146" s="199">
        <f>Q146*H146</f>
        <v>0</v>
      </c>
      <c r="S146" s="199">
        <v>0</v>
      </c>
      <c r="T146" s="20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1" t="s">
        <v>148</v>
      </c>
      <c r="AT146" s="201" t="s">
        <v>143</v>
      </c>
      <c r="AU146" s="201" t="s">
        <v>80</v>
      </c>
      <c r="AY146" s="19" t="s">
        <v>141</v>
      </c>
      <c r="BE146" s="202">
        <f>IF(N146="základní",J146,0)</f>
        <v>0</v>
      </c>
      <c r="BF146" s="202">
        <f>IF(N146="snížená",J146,0)</f>
        <v>0</v>
      </c>
      <c r="BG146" s="202">
        <f>IF(N146="zákl. přenesená",J146,0)</f>
        <v>0</v>
      </c>
      <c r="BH146" s="202">
        <f>IF(N146="sníž. přenesená",J146,0)</f>
        <v>0</v>
      </c>
      <c r="BI146" s="202">
        <f>IF(N146="nulová",J146,0)</f>
        <v>0</v>
      </c>
      <c r="BJ146" s="19" t="s">
        <v>77</v>
      </c>
      <c r="BK146" s="202">
        <f>ROUND(I146*H146,2)</f>
        <v>0</v>
      </c>
      <c r="BL146" s="19" t="s">
        <v>148</v>
      </c>
      <c r="BM146" s="201" t="s">
        <v>223</v>
      </c>
    </row>
    <row r="147" spans="1:65" s="14" customFormat="1" ht="11.25">
      <c r="B147" s="215"/>
      <c r="C147" s="216"/>
      <c r="D147" s="205" t="s">
        <v>150</v>
      </c>
      <c r="E147" s="217" t="s">
        <v>19</v>
      </c>
      <c r="F147" s="218" t="s">
        <v>155</v>
      </c>
      <c r="G147" s="216"/>
      <c r="H147" s="217" t="s">
        <v>19</v>
      </c>
      <c r="I147" s="219"/>
      <c r="J147" s="216"/>
      <c r="K147" s="216"/>
      <c r="L147" s="220"/>
      <c r="M147" s="221"/>
      <c r="N147" s="222"/>
      <c r="O147" s="222"/>
      <c r="P147" s="222"/>
      <c r="Q147" s="222"/>
      <c r="R147" s="222"/>
      <c r="S147" s="222"/>
      <c r="T147" s="223"/>
      <c r="AT147" s="224" t="s">
        <v>150</v>
      </c>
      <c r="AU147" s="224" t="s">
        <v>80</v>
      </c>
      <c r="AV147" s="14" t="s">
        <v>77</v>
      </c>
      <c r="AW147" s="14" t="s">
        <v>31</v>
      </c>
      <c r="AX147" s="14" t="s">
        <v>69</v>
      </c>
      <c r="AY147" s="224" t="s">
        <v>141</v>
      </c>
    </row>
    <row r="148" spans="1:65" s="14" customFormat="1" ht="11.25">
      <c r="B148" s="215"/>
      <c r="C148" s="216"/>
      <c r="D148" s="205" t="s">
        <v>150</v>
      </c>
      <c r="E148" s="217" t="s">
        <v>19</v>
      </c>
      <c r="F148" s="218" t="s">
        <v>179</v>
      </c>
      <c r="G148" s="216"/>
      <c r="H148" s="217" t="s">
        <v>19</v>
      </c>
      <c r="I148" s="219"/>
      <c r="J148" s="216"/>
      <c r="K148" s="216"/>
      <c r="L148" s="220"/>
      <c r="M148" s="221"/>
      <c r="N148" s="222"/>
      <c r="O148" s="222"/>
      <c r="P148" s="222"/>
      <c r="Q148" s="222"/>
      <c r="R148" s="222"/>
      <c r="S148" s="222"/>
      <c r="T148" s="223"/>
      <c r="AT148" s="224" t="s">
        <v>150</v>
      </c>
      <c r="AU148" s="224" t="s">
        <v>80</v>
      </c>
      <c r="AV148" s="14" t="s">
        <v>77</v>
      </c>
      <c r="AW148" s="14" t="s">
        <v>31</v>
      </c>
      <c r="AX148" s="14" t="s">
        <v>69</v>
      </c>
      <c r="AY148" s="224" t="s">
        <v>141</v>
      </c>
    </row>
    <row r="149" spans="1:65" s="13" customFormat="1" ht="11.25">
      <c r="B149" s="203"/>
      <c r="C149" s="204"/>
      <c r="D149" s="205" t="s">
        <v>150</v>
      </c>
      <c r="E149" s="206" t="s">
        <v>19</v>
      </c>
      <c r="F149" s="207" t="s">
        <v>224</v>
      </c>
      <c r="G149" s="204"/>
      <c r="H149" s="208">
        <v>11</v>
      </c>
      <c r="I149" s="209"/>
      <c r="J149" s="204"/>
      <c r="K149" s="204"/>
      <c r="L149" s="210"/>
      <c r="M149" s="211"/>
      <c r="N149" s="212"/>
      <c r="O149" s="212"/>
      <c r="P149" s="212"/>
      <c r="Q149" s="212"/>
      <c r="R149" s="212"/>
      <c r="S149" s="212"/>
      <c r="T149" s="213"/>
      <c r="AT149" s="214" t="s">
        <v>150</v>
      </c>
      <c r="AU149" s="214" t="s">
        <v>80</v>
      </c>
      <c r="AV149" s="13" t="s">
        <v>80</v>
      </c>
      <c r="AW149" s="13" t="s">
        <v>31</v>
      </c>
      <c r="AX149" s="13" t="s">
        <v>69</v>
      </c>
      <c r="AY149" s="214" t="s">
        <v>141</v>
      </c>
    </row>
    <row r="150" spans="1:65" s="15" customFormat="1" ht="11.25">
      <c r="B150" s="225"/>
      <c r="C150" s="226"/>
      <c r="D150" s="205" t="s">
        <v>150</v>
      </c>
      <c r="E150" s="227" t="s">
        <v>225</v>
      </c>
      <c r="F150" s="228" t="s">
        <v>158</v>
      </c>
      <c r="G150" s="226"/>
      <c r="H150" s="229">
        <v>11</v>
      </c>
      <c r="I150" s="230"/>
      <c r="J150" s="226"/>
      <c r="K150" s="226"/>
      <c r="L150" s="231"/>
      <c r="M150" s="232"/>
      <c r="N150" s="233"/>
      <c r="O150" s="233"/>
      <c r="P150" s="233"/>
      <c r="Q150" s="233"/>
      <c r="R150" s="233"/>
      <c r="S150" s="233"/>
      <c r="T150" s="234"/>
      <c r="AT150" s="235" t="s">
        <v>150</v>
      </c>
      <c r="AU150" s="235" t="s">
        <v>80</v>
      </c>
      <c r="AV150" s="15" t="s">
        <v>148</v>
      </c>
      <c r="AW150" s="15" t="s">
        <v>31</v>
      </c>
      <c r="AX150" s="15" t="s">
        <v>77</v>
      </c>
      <c r="AY150" s="235" t="s">
        <v>141</v>
      </c>
    </row>
    <row r="151" spans="1:65" s="2" customFormat="1" ht="16.5" customHeight="1">
      <c r="A151" s="36"/>
      <c r="B151" s="37"/>
      <c r="C151" s="236" t="s">
        <v>8</v>
      </c>
      <c r="D151" s="236" t="s">
        <v>226</v>
      </c>
      <c r="E151" s="237" t="s">
        <v>227</v>
      </c>
      <c r="F151" s="238" t="s">
        <v>228</v>
      </c>
      <c r="G151" s="239" t="s">
        <v>211</v>
      </c>
      <c r="H151" s="240">
        <v>22</v>
      </c>
      <c r="I151" s="241"/>
      <c r="J151" s="242">
        <f>ROUND(I151*H151,2)</f>
        <v>0</v>
      </c>
      <c r="K151" s="238" t="s">
        <v>147</v>
      </c>
      <c r="L151" s="243"/>
      <c r="M151" s="244" t="s">
        <v>19</v>
      </c>
      <c r="N151" s="245" t="s">
        <v>40</v>
      </c>
      <c r="O151" s="66"/>
      <c r="P151" s="199">
        <f>O151*H151</f>
        <v>0</v>
      </c>
      <c r="Q151" s="199">
        <v>0</v>
      </c>
      <c r="R151" s="199">
        <f>Q151*H151</f>
        <v>0</v>
      </c>
      <c r="S151" s="199">
        <v>0</v>
      </c>
      <c r="T151" s="20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1" t="s">
        <v>186</v>
      </c>
      <c r="AT151" s="201" t="s">
        <v>226</v>
      </c>
      <c r="AU151" s="201" t="s">
        <v>80</v>
      </c>
      <c r="AY151" s="19" t="s">
        <v>141</v>
      </c>
      <c r="BE151" s="202">
        <f>IF(N151="základní",J151,0)</f>
        <v>0</v>
      </c>
      <c r="BF151" s="202">
        <f>IF(N151="snížená",J151,0)</f>
        <v>0</v>
      </c>
      <c r="BG151" s="202">
        <f>IF(N151="zákl. přenesená",J151,0)</f>
        <v>0</v>
      </c>
      <c r="BH151" s="202">
        <f>IF(N151="sníž. přenesená",J151,0)</f>
        <v>0</v>
      </c>
      <c r="BI151" s="202">
        <f>IF(N151="nulová",J151,0)</f>
        <v>0</v>
      </c>
      <c r="BJ151" s="19" t="s">
        <v>77</v>
      </c>
      <c r="BK151" s="202">
        <f>ROUND(I151*H151,2)</f>
        <v>0</v>
      </c>
      <c r="BL151" s="19" t="s">
        <v>148</v>
      </c>
      <c r="BM151" s="201" t="s">
        <v>229</v>
      </c>
    </row>
    <row r="152" spans="1:65" s="13" customFormat="1" ht="11.25">
      <c r="B152" s="203"/>
      <c r="C152" s="204"/>
      <c r="D152" s="205" t="s">
        <v>150</v>
      </c>
      <c r="E152" s="206" t="s">
        <v>19</v>
      </c>
      <c r="F152" s="207" t="s">
        <v>230</v>
      </c>
      <c r="G152" s="204"/>
      <c r="H152" s="208">
        <v>22</v>
      </c>
      <c r="I152" s="209"/>
      <c r="J152" s="204"/>
      <c r="K152" s="204"/>
      <c r="L152" s="210"/>
      <c r="M152" s="211"/>
      <c r="N152" s="212"/>
      <c r="O152" s="212"/>
      <c r="P152" s="212"/>
      <c r="Q152" s="212"/>
      <c r="R152" s="212"/>
      <c r="S152" s="212"/>
      <c r="T152" s="213"/>
      <c r="AT152" s="214" t="s">
        <v>150</v>
      </c>
      <c r="AU152" s="214" t="s">
        <v>80</v>
      </c>
      <c r="AV152" s="13" t="s">
        <v>80</v>
      </c>
      <c r="AW152" s="13" t="s">
        <v>31</v>
      </c>
      <c r="AX152" s="13" t="s">
        <v>77</v>
      </c>
      <c r="AY152" s="214" t="s">
        <v>141</v>
      </c>
    </row>
    <row r="153" spans="1:65" s="2" customFormat="1" ht="24" customHeight="1">
      <c r="A153" s="36"/>
      <c r="B153" s="37"/>
      <c r="C153" s="190" t="s">
        <v>231</v>
      </c>
      <c r="D153" s="190" t="s">
        <v>143</v>
      </c>
      <c r="E153" s="191" t="s">
        <v>232</v>
      </c>
      <c r="F153" s="192" t="s">
        <v>233</v>
      </c>
      <c r="G153" s="193" t="s">
        <v>234</v>
      </c>
      <c r="H153" s="194">
        <v>30</v>
      </c>
      <c r="I153" s="195"/>
      <c r="J153" s="196">
        <f>ROUND(I153*H153,2)</f>
        <v>0</v>
      </c>
      <c r="K153" s="192" t="s">
        <v>147</v>
      </c>
      <c r="L153" s="41"/>
      <c r="M153" s="197" t="s">
        <v>19</v>
      </c>
      <c r="N153" s="198" t="s">
        <v>40</v>
      </c>
      <c r="O153" s="66"/>
      <c r="P153" s="199">
        <f>O153*H153</f>
        <v>0</v>
      </c>
      <c r="Q153" s="199">
        <v>0</v>
      </c>
      <c r="R153" s="199">
        <f>Q153*H153</f>
        <v>0</v>
      </c>
      <c r="S153" s="199">
        <v>0</v>
      </c>
      <c r="T153" s="20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1" t="s">
        <v>148</v>
      </c>
      <c r="AT153" s="201" t="s">
        <v>143</v>
      </c>
      <c r="AU153" s="201" t="s">
        <v>80</v>
      </c>
      <c r="AY153" s="19" t="s">
        <v>141</v>
      </c>
      <c r="BE153" s="202">
        <f>IF(N153="základní",J153,0)</f>
        <v>0</v>
      </c>
      <c r="BF153" s="202">
        <f>IF(N153="snížená",J153,0)</f>
        <v>0</v>
      </c>
      <c r="BG153" s="202">
        <f>IF(N153="zákl. přenesená",J153,0)</f>
        <v>0</v>
      </c>
      <c r="BH153" s="202">
        <f>IF(N153="sníž. přenesená",J153,0)</f>
        <v>0</v>
      </c>
      <c r="BI153" s="202">
        <f>IF(N153="nulová",J153,0)</f>
        <v>0</v>
      </c>
      <c r="BJ153" s="19" t="s">
        <v>77</v>
      </c>
      <c r="BK153" s="202">
        <f>ROUND(I153*H153,2)</f>
        <v>0</v>
      </c>
      <c r="BL153" s="19" t="s">
        <v>148</v>
      </c>
      <c r="BM153" s="201" t="s">
        <v>235</v>
      </c>
    </row>
    <row r="154" spans="1:65" s="14" customFormat="1" ht="11.25">
      <c r="B154" s="215"/>
      <c r="C154" s="216"/>
      <c r="D154" s="205" t="s">
        <v>150</v>
      </c>
      <c r="E154" s="217" t="s">
        <v>19</v>
      </c>
      <c r="F154" s="218" t="s">
        <v>155</v>
      </c>
      <c r="G154" s="216"/>
      <c r="H154" s="217" t="s">
        <v>19</v>
      </c>
      <c r="I154" s="219"/>
      <c r="J154" s="216"/>
      <c r="K154" s="216"/>
      <c r="L154" s="220"/>
      <c r="M154" s="221"/>
      <c r="N154" s="222"/>
      <c r="O154" s="222"/>
      <c r="P154" s="222"/>
      <c r="Q154" s="222"/>
      <c r="R154" s="222"/>
      <c r="S154" s="222"/>
      <c r="T154" s="223"/>
      <c r="AT154" s="224" t="s">
        <v>150</v>
      </c>
      <c r="AU154" s="224" t="s">
        <v>80</v>
      </c>
      <c r="AV154" s="14" t="s">
        <v>77</v>
      </c>
      <c r="AW154" s="14" t="s">
        <v>31</v>
      </c>
      <c r="AX154" s="14" t="s">
        <v>69</v>
      </c>
      <c r="AY154" s="224" t="s">
        <v>141</v>
      </c>
    </row>
    <row r="155" spans="1:65" s="14" customFormat="1" ht="11.25">
      <c r="B155" s="215"/>
      <c r="C155" s="216"/>
      <c r="D155" s="205" t="s">
        <v>150</v>
      </c>
      <c r="E155" s="217" t="s">
        <v>19</v>
      </c>
      <c r="F155" s="218" t="s">
        <v>179</v>
      </c>
      <c r="G155" s="216"/>
      <c r="H155" s="217" t="s">
        <v>19</v>
      </c>
      <c r="I155" s="219"/>
      <c r="J155" s="216"/>
      <c r="K155" s="216"/>
      <c r="L155" s="220"/>
      <c r="M155" s="221"/>
      <c r="N155" s="222"/>
      <c r="O155" s="222"/>
      <c r="P155" s="222"/>
      <c r="Q155" s="222"/>
      <c r="R155" s="222"/>
      <c r="S155" s="222"/>
      <c r="T155" s="223"/>
      <c r="AT155" s="224" t="s">
        <v>150</v>
      </c>
      <c r="AU155" s="224" t="s">
        <v>80</v>
      </c>
      <c r="AV155" s="14" t="s">
        <v>77</v>
      </c>
      <c r="AW155" s="14" t="s">
        <v>31</v>
      </c>
      <c r="AX155" s="14" t="s">
        <v>69</v>
      </c>
      <c r="AY155" s="224" t="s">
        <v>141</v>
      </c>
    </row>
    <row r="156" spans="1:65" s="13" customFormat="1" ht="11.25">
      <c r="B156" s="203"/>
      <c r="C156" s="204"/>
      <c r="D156" s="205" t="s">
        <v>150</v>
      </c>
      <c r="E156" s="206" t="s">
        <v>19</v>
      </c>
      <c r="F156" s="207" t="s">
        <v>236</v>
      </c>
      <c r="G156" s="204"/>
      <c r="H156" s="208">
        <v>30</v>
      </c>
      <c r="I156" s="209"/>
      <c r="J156" s="204"/>
      <c r="K156" s="204"/>
      <c r="L156" s="210"/>
      <c r="M156" s="211"/>
      <c r="N156" s="212"/>
      <c r="O156" s="212"/>
      <c r="P156" s="212"/>
      <c r="Q156" s="212"/>
      <c r="R156" s="212"/>
      <c r="S156" s="212"/>
      <c r="T156" s="213"/>
      <c r="AT156" s="214" t="s">
        <v>150</v>
      </c>
      <c r="AU156" s="214" t="s">
        <v>80</v>
      </c>
      <c r="AV156" s="13" t="s">
        <v>80</v>
      </c>
      <c r="AW156" s="13" t="s">
        <v>31</v>
      </c>
      <c r="AX156" s="13" t="s">
        <v>69</v>
      </c>
      <c r="AY156" s="214" t="s">
        <v>141</v>
      </c>
    </row>
    <row r="157" spans="1:65" s="15" customFormat="1" ht="11.25">
      <c r="B157" s="225"/>
      <c r="C157" s="226"/>
      <c r="D157" s="205" t="s">
        <v>150</v>
      </c>
      <c r="E157" s="227" t="s">
        <v>95</v>
      </c>
      <c r="F157" s="228" t="s">
        <v>158</v>
      </c>
      <c r="G157" s="226"/>
      <c r="H157" s="229">
        <v>30</v>
      </c>
      <c r="I157" s="230"/>
      <c r="J157" s="226"/>
      <c r="K157" s="226"/>
      <c r="L157" s="231"/>
      <c r="M157" s="232"/>
      <c r="N157" s="233"/>
      <c r="O157" s="233"/>
      <c r="P157" s="233"/>
      <c r="Q157" s="233"/>
      <c r="R157" s="233"/>
      <c r="S157" s="233"/>
      <c r="T157" s="234"/>
      <c r="AT157" s="235" t="s">
        <v>150</v>
      </c>
      <c r="AU157" s="235" t="s">
        <v>80</v>
      </c>
      <c r="AV157" s="15" t="s">
        <v>148</v>
      </c>
      <c r="AW157" s="15" t="s">
        <v>31</v>
      </c>
      <c r="AX157" s="15" t="s">
        <v>77</v>
      </c>
      <c r="AY157" s="235" t="s">
        <v>141</v>
      </c>
    </row>
    <row r="158" spans="1:65" s="2" customFormat="1" ht="16.5" customHeight="1">
      <c r="A158" s="36"/>
      <c r="B158" s="37"/>
      <c r="C158" s="236" t="s">
        <v>237</v>
      </c>
      <c r="D158" s="236" t="s">
        <v>226</v>
      </c>
      <c r="E158" s="237" t="s">
        <v>238</v>
      </c>
      <c r="F158" s="238" t="s">
        <v>239</v>
      </c>
      <c r="G158" s="239" t="s">
        <v>211</v>
      </c>
      <c r="H158" s="240">
        <v>6</v>
      </c>
      <c r="I158" s="241"/>
      <c r="J158" s="242">
        <f>ROUND(I158*H158,2)</f>
        <v>0</v>
      </c>
      <c r="K158" s="238" t="s">
        <v>147</v>
      </c>
      <c r="L158" s="243"/>
      <c r="M158" s="244" t="s">
        <v>19</v>
      </c>
      <c r="N158" s="245" t="s">
        <v>40</v>
      </c>
      <c r="O158" s="66"/>
      <c r="P158" s="199">
        <f>O158*H158</f>
        <v>0</v>
      </c>
      <c r="Q158" s="199">
        <v>0</v>
      </c>
      <c r="R158" s="199">
        <f>Q158*H158</f>
        <v>0</v>
      </c>
      <c r="S158" s="199">
        <v>0</v>
      </c>
      <c r="T158" s="20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1" t="s">
        <v>186</v>
      </c>
      <c r="AT158" s="201" t="s">
        <v>226</v>
      </c>
      <c r="AU158" s="201" t="s">
        <v>80</v>
      </c>
      <c r="AY158" s="19" t="s">
        <v>141</v>
      </c>
      <c r="BE158" s="202">
        <f>IF(N158="základní",J158,0)</f>
        <v>0</v>
      </c>
      <c r="BF158" s="202">
        <f>IF(N158="snížená",J158,0)</f>
        <v>0</v>
      </c>
      <c r="BG158" s="202">
        <f>IF(N158="zákl. přenesená",J158,0)</f>
        <v>0</v>
      </c>
      <c r="BH158" s="202">
        <f>IF(N158="sníž. přenesená",J158,0)</f>
        <v>0</v>
      </c>
      <c r="BI158" s="202">
        <f>IF(N158="nulová",J158,0)</f>
        <v>0</v>
      </c>
      <c r="BJ158" s="19" t="s">
        <v>77</v>
      </c>
      <c r="BK158" s="202">
        <f>ROUND(I158*H158,2)</f>
        <v>0</v>
      </c>
      <c r="BL158" s="19" t="s">
        <v>148</v>
      </c>
      <c r="BM158" s="201" t="s">
        <v>240</v>
      </c>
    </row>
    <row r="159" spans="1:65" s="13" customFormat="1" ht="11.25">
      <c r="B159" s="203"/>
      <c r="C159" s="204"/>
      <c r="D159" s="205" t="s">
        <v>150</v>
      </c>
      <c r="E159" s="206" t="s">
        <v>19</v>
      </c>
      <c r="F159" s="207" t="s">
        <v>241</v>
      </c>
      <c r="G159" s="204"/>
      <c r="H159" s="208">
        <v>6</v>
      </c>
      <c r="I159" s="209"/>
      <c r="J159" s="204"/>
      <c r="K159" s="204"/>
      <c r="L159" s="210"/>
      <c r="M159" s="211"/>
      <c r="N159" s="212"/>
      <c r="O159" s="212"/>
      <c r="P159" s="212"/>
      <c r="Q159" s="212"/>
      <c r="R159" s="212"/>
      <c r="S159" s="212"/>
      <c r="T159" s="213"/>
      <c r="AT159" s="214" t="s">
        <v>150</v>
      </c>
      <c r="AU159" s="214" t="s">
        <v>80</v>
      </c>
      <c r="AV159" s="13" t="s">
        <v>80</v>
      </c>
      <c r="AW159" s="13" t="s">
        <v>31</v>
      </c>
      <c r="AX159" s="13" t="s">
        <v>77</v>
      </c>
      <c r="AY159" s="214" t="s">
        <v>141</v>
      </c>
    </row>
    <row r="160" spans="1:65" s="2" customFormat="1" ht="24" customHeight="1">
      <c r="A160" s="36"/>
      <c r="B160" s="37"/>
      <c r="C160" s="190" t="s">
        <v>242</v>
      </c>
      <c r="D160" s="190" t="s">
        <v>143</v>
      </c>
      <c r="E160" s="191" t="s">
        <v>243</v>
      </c>
      <c r="F160" s="192" t="s">
        <v>244</v>
      </c>
      <c r="G160" s="193" t="s">
        <v>234</v>
      </c>
      <c r="H160" s="194">
        <v>21.5</v>
      </c>
      <c r="I160" s="195"/>
      <c r="J160" s="196">
        <f>ROUND(I160*H160,2)</f>
        <v>0</v>
      </c>
      <c r="K160" s="192" t="s">
        <v>147</v>
      </c>
      <c r="L160" s="41"/>
      <c r="M160" s="197" t="s">
        <v>19</v>
      </c>
      <c r="N160" s="198" t="s">
        <v>40</v>
      </c>
      <c r="O160" s="66"/>
      <c r="P160" s="199">
        <f>O160*H160</f>
        <v>0</v>
      </c>
      <c r="Q160" s="199">
        <v>0</v>
      </c>
      <c r="R160" s="199">
        <f>Q160*H160</f>
        <v>0</v>
      </c>
      <c r="S160" s="199">
        <v>0</v>
      </c>
      <c r="T160" s="20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1" t="s">
        <v>148</v>
      </c>
      <c r="AT160" s="201" t="s">
        <v>143</v>
      </c>
      <c r="AU160" s="201" t="s">
        <v>80</v>
      </c>
      <c r="AY160" s="19" t="s">
        <v>141</v>
      </c>
      <c r="BE160" s="202">
        <f>IF(N160="základní",J160,0)</f>
        <v>0</v>
      </c>
      <c r="BF160" s="202">
        <f>IF(N160="snížená",J160,0)</f>
        <v>0</v>
      </c>
      <c r="BG160" s="202">
        <f>IF(N160="zákl. přenesená",J160,0)</f>
        <v>0</v>
      </c>
      <c r="BH160" s="202">
        <f>IF(N160="sníž. přenesená",J160,0)</f>
        <v>0</v>
      </c>
      <c r="BI160" s="202">
        <f>IF(N160="nulová",J160,0)</f>
        <v>0</v>
      </c>
      <c r="BJ160" s="19" t="s">
        <v>77</v>
      </c>
      <c r="BK160" s="202">
        <f>ROUND(I160*H160,2)</f>
        <v>0</v>
      </c>
      <c r="BL160" s="19" t="s">
        <v>148</v>
      </c>
      <c r="BM160" s="201" t="s">
        <v>245</v>
      </c>
    </row>
    <row r="161" spans="1:65" s="14" customFormat="1" ht="11.25">
      <c r="B161" s="215"/>
      <c r="C161" s="216"/>
      <c r="D161" s="205" t="s">
        <v>150</v>
      </c>
      <c r="E161" s="217" t="s">
        <v>19</v>
      </c>
      <c r="F161" s="218" t="s">
        <v>155</v>
      </c>
      <c r="G161" s="216"/>
      <c r="H161" s="217" t="s">
        <v>19</v>
      </c>
      <c r="I161" s="219"/>
      <c r="J161" s="216"/>
      <c r="K161" s="216"/>
      <c r="L161" s="220"/>
      <c r="M161" s="221"/>
      <c r="N161" s="222"/>
      <c r="O161" s="222"/>
      <c r="P161" s="222"/>
      <c r="Q161" s="222"/>
      <c r="R161" s="222"/>
      <c r="S161" s="222"/>
      <c r="T161" s="223"/>
      <c r="AT161" s="224" t="s">
        <v>150</v>
      </c>
      <c r="AU161" s="224" t="s">
        <v>80</v>
      </c>
      <c r="AV161" s="14" t="s">
        <v>77</v>
      </c>
      <c r="AW161" s="14" t="s">
        <v>31</v>
      </c>
      <c r="AX161" s="14" t="s">
        <v>69</v>
      </c>
      <c r="AY161" s="224" t="s">
        <v>141</v>
      </c>
    </row>
    <row r="162" spans="1:65" s="14" customFormat="1" ht="11.25">
      <c r="B162" s="215"/>
      <c r="C162" s="216"/>
      <c r="D162" s="205" t="s">
        <v>150</v>
      </c>
      <c r="E162" s="217" t="s">
        <v>19</v>
      </c>
      <c r="F162" s="218" t="s">
        <v>167</v>
      </c>
      <c r="G162" s="216"/>
      <c r="H162" s="217" t="s">
        <v>19</v>
      </c>
      <c r="I162" s="219"/>
      <c r="J162" s="216"/>
      <c r="K162" s="216"/>
      <c r="L162" s="220"/>
      <c r="M162" s="221"/>
      <c r="N162" s="222"/>
      <c r="O162" s="222"/>
      <c r="P162" s="222"/>
      <c r="Q162" s="222"/>
      <c r="R162" s="222"/>
      <c r="S162" s="222"/>
      <c r="T162" s="223"/>
      <c r="AT162" s="224" t="s">
        <v>150</v>
      </c>
      <c r="AU162" s="224" t="s">
        <v>80</v>
      </c>
      <c r="AV162" s="14" t="s">
        <v>77</v>
      </c>
      <c r="AW162" s="14" t="s">
        <v>31</v>
      </c>
      <c r="AX162" s="14" t="s">
        <v>69</v>
      </c>
      <c r="AY162" s="224" t="s">
        <v>141</v>
      </c>
    </row>
    <row r="163" spans="1:65" s="13" customFormat="1" ht="11.25">
      <c r="B163" s="203"/>
      <c r="C163" s="204"/>
      <c r="D163" s="205" t="s">
        <v>150</v>
      </c>
      <c r="E163" s="206" t="s">
        <v>19</v>
      </c>
      <c r="F163" s="207" t="s">
        <v>246</v>
      </c>
      <c r="G163" s="204"/>
      <c r="H163" s="208">
        <v>5</v>
      </c>
      <c r="I163" s="209"/>
      <c r="J163" s="204"/>
      <c r="K163" s="204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150</v>
      </c>
      <c r="AU163" s="214" t="s">
        <v>80</v>
      </c>
      <c r="AV163" s="13" t="s">
        <v>80</v>
      </c>
      <c r="AW163" s="13" t="s">
        <v>31</v>
      </c>
      <c r="AX163" s="13" t="s">
        <v>69</v>
      </c>
      <c r="AY163" s="214" t="s">
        <v>141</v>
      </c>
    </row>
    <row r="164" spans="1:65" s="14" customFormat="1" ht="11.25">
      <c r="B164" s="215"/>
      <c r="C164" s="216"/>
      <c r="D164" s="205" t="s">
        <v>150</v>
      </c>
      <c r="E164" s="217" t="s">
        <v>19</v>
      </c>
      <c r="F164" s="218" t="s">
        <v>156</v>
      </c>
      <c r="G164" s="216"/>
      <c r="H164" s="217" t="s">
        <v>19</v>
      </c>
      <c r="I164" s="219"/>
      <c r="J164" s="216"/>
      <c r="K164" s="216"/>
      <c r="L164" s="220"/>
      <c r="M164" s="221"/>
      <c r="N164" s="222"/>
      <c r="O164" s="222"/>
      <c r="P164" s="222"/>
      <c r="Q164" s="222"/>
      <c r="R164" s="222"/>
      <c r="S164" s="222"/>
      <c r="T164" s="223"/>
      <c r="AT164" s="224" t="s">
        <v>150</v>
      </c>
      <c r="AU164" s="224" t="s">
        <v>80</v>
      </c>
      <c r="AV164" s="14" t="s">
        <v>77</v>
      </c>
      <c r="AW164" s="14" t="s">
        <v>31</v>
      </c>
      <c r="AX164" s="14" t="s">
        <v>69</v>
      </c>
      <c r="AY164" s="224" t="s">
        <v>141</v>
      </c>
    </row>
    <row r="165" spans="1:65" s="13" customFormat="1" ht="11.25">
      <c r="B165" s="203"/>
      <c r="C165" s="204"/>
      <c r="D165" s="205" t="s">
        <v>150</v>
      </c>
      <c r="E165" s="206" t="s">
        <v>19</v>
      </c>
      <c r="F165" s="207" t="s">
        <v>247</v>
      </c>
      <c r="G165" s="204"/>
      <c r="H165" s="208">
        <v>16.5</v>
      </c>
      <c r="I165" s="209"/>
      <c r="J165" s="204"/>
      <c r="K165" s="204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150</v>
      </c>
      <c r="AU165" s="214" t="s">
        <v>80</v>
      </c>
      <c r="AV165" s="13" t="s">
        <v>80</v>
      </c>
      <c r="AW165" s="13" t="s">
        <v>31</v>
      </c>
      <c r="AX165" s="13" t="s">
        <v>69</v>
      </c>
      <c r="AY165" s="214" t="s">
        <v>141</v>
      </c>
    </row>
    <row r="166" spans="1:65" s="15" customFormat="1" ht="11.25">
      <c r="B166" s="225"/>
      <c r="C166" s="226"/>
      <c r="D166" s="205" t="s">
        <v>150</v>
      </c>
      <c r="E166" s="227" t="s">
        <v>103</v>
      </c>
      <c r="F166" s="228" t="s">
        <v>158</v>
      </c>
      <c r="G166" s="226"/>
      <c r="H166" s="229">
        <v>21.5</v>
      </c>
      <c r="I166" s="230"/>
      <c r="J166" s="226"/>
      <c r="K166" s="226"/>
      <c r="L166" s="231"/>
      <c r="M166" s="232"/>
      <c r="N166" s="233"/>
      <c r="O166" s="233"/>
      <c r="P166" s="233"/>
      <c r="Q166" s="233"/>
      <c r="R166" s="233"/>
      <c r="S166" s="233"/>
      <c r="T166" s="234"/>
      <c r="AT166" s="235" t="s">
        <v>150</v>
      </c>
      <c r="AU166" s="235" t="s">
        <v>80</v>
      </c>
      <c r="AV166" s="15" t="s">
        <v>148</v>
      </c>
      <c r="AW166" s="15" t="s">
        <v>31</v>
      </c>
      <c r="AX166" s="15" t="s">
        <v>77</v>
      </c>
      <c r="AY166" s="235" t="s">
        <v>141</v>
      </c>
    </row>
    <row r="167" spans="1:65" s="2" customFormat="1" ht="16.5" customHeight="1">
      <c r="A167" s="36"/>
      <c r="B167" s="37"/>
      <c r="C167" s="236" t="s">
        <v>248</v>
      </c>
      <c r="D167" s="236" t="s">
        <v>226</v>
      </c>
      <c r="E167" s="237" t="s">
        <v>238</v>
      </c>
      <c r="F167" s="238" t="s">
        <v>239</v>
      </c>
      <c r="G167" s="239" t="s">
        <v>211</v>
      </c>
      <c r="H167" s="240">
        <v>25.8</v>
      </c>
      <c r="I167" s="241"/>
      <c r="J167" s="242">
        <f>ROUND(I167*H167,2)</f>
        <v>0</v>
      </c>
      <c r="K167" s="238" t="s">
        <v>147</v>
      </c>
      <c r="L167" s="243"/>
      <c r="M167" s="244" t="s">
        <v>19</v>
      </c>
      <c r="N167" s="245" t="s">
        <v>40</v>
      </c>
      <c r="O167" s="66"/>
      <c r="P167" s="199">
        <f>O167*H167</f>
        <v>0</v>
      </c>
      <c r="Q167" s="199">
        <v>0</v>
      </c>
      <c r="R167" s="199">
        <f>Q167*H167</f>
        <v>0</v>
      </c>
      <c r="S167" s="199">
        <v>0</v>
      </c>
      <c r="T167" s="20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1" t="s">
        <v>186</v>
      </c>
      <c r="AT167" s="201" t="s">
        <v>226</v>
      </c>
      <c r="AU167" s="201" t="s">
        <v>80</v>
      </c>
      <c r="AY167" s="19" t="s">
        <v>141</v>
      </c>
      <c r="BE167" s="202">
        <f>IF(N167="základní",J167,0)</f>
        <v>0</v>
      </c>
      <c r="BF167" s="202">
        <f>IF(N167="snížená",J167,0)</f>
        <v>0</v>
      </c>
      <c r="BG167" s="202">
        <f>IF(N167="zákl. přenesená",J167,0)</f>
        <v>0</v>
      </c>
      <c r="BH167" s="202">
        <f>IF(N167="sníž. přenesená",J167,0)</f>
        <v>0</v>
      </c>
      <c r="BI167" s="202">
        <f>IF(N167="nulová",J167,0)</f>
        <v>0</v>
      </c>
      <c r="BJ167" s="19" t="s">
        <v>77</v>
      </c>
      <c r="BK167" s="202">
        <f>ROUND(I167*H167,2)</f>
        <v>0</v>
      </c>
      <c r="BL167" s="19" t="s">
        <v>148</v>
      </c>
      <c r="BM167" s="201" t="s">
        <v>249</v>
      </c>
    </row>
    <row r="168" spans="1:65" s="13" customFormat="1" ht="11.25">
      <c r="B168" s="203"/>
      <c r="C168" s="204"/>
      <c r="D168" s="205" t="s">
        <v>150</v>
      </c>
      <c r="E168" s="206" t="s">
        <v>19</v>
      </c>
      <c r="F168" s="207" t="s">
        <v>250</v>
      </c>
      <c r="G168" s="204"/>
      <c r="H168" s="208">
        <v>12.9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150</v>
      </c>
      <c r="AU168" s="214" t="s">
        <v>80</v>
      </c>
      <c r="AV168" s="13" t="s">
        <v>80</v>
      </c>
      <c r="AW168" s="13" t="s">
        <v>31</v>
      </c>
      <c r="AX168" s="13" t="s">
        <v>69</v>
      </c>
      <c r="AY168" s="214" t="s">
        <v>141</v>
      </c>
    </row>
    <row r="169" spans="1:65" s="13" customFormat="1" ht="11.25">
      <c r="B169" s="203"/>
      <c r="C169" s="204"/>
      <c r="D169" s="205" t="s">
        <v>150</v>
      </c>
      <c r="E169" s="206" t="s">
        <v>19</v>
      </c>
      <c r="F169" s="207" t="s">
        <v>251</v>
      </c>
      <c r="G169" s="204"/>
      <c r="H169" s="208">
        <v>25.8</v>
      </c>
      <c r="I169" s="209"/>
      <c r="J169" s="204"/>
      <c r="K169" s="204"/>
      <c r="L169" s="210"/>
      <c r="M169" s="211"/>
      <c r="N169" s="212"/>
      <c r="O169" s="212"/>
      <c r="P169" s="212"/>
      <c r="Q169" s="212"/>
      <c r="R169" s="212"/>
      <c r="S169" s="212"/>
      <c r="T169" s="213"/>
      <c r="AT169" s="214" t="s">
        <v>150</v>
      </c>
      <c r="AU169" s="214" t="s">
        <v>80</v>
      </c>
      <c r="AV169" s="13" t="s">
        <v>80</v>
      </c>
      <c r="AW169" s="13" t="s">
        <v>31</v>
      </c>
      <c r="AX169" s="13" t="s">
        <v>77</v>
      </c>
      <c r="AY169" s="214" t="s">
        <v>141</v>
      </c>
    </row>
    <row r="170" spans="1:65" s="2" customFormat="1" ht="24" customHeight="1">
      <c r="A170" s="36"/>
      <c r="B170" s="37"/>
      <c r="C170" s="190" t="s">
        <v>252</v>
      </c>
      <c r="D170" s="190" t="s">
        <v>143</v>
      </c>
      <c r="E170" s="191" t="s">
        <v>253</v>
      </c>
      <c r="F170" s="192" t="s">
        <v>254</v>
      </c>
      <c r="G170" s="193" t="s">
        <v>234</v>
      </c>
      <c r="H170" s="194">
        <v>51.5</v>
      </c>
      <c r="I170" s="195"/>
      <c r="J170" s="196">
        <f>ROUND(I170*H170,2)</f>
        <v>0</v>
      </c>
      <c r="K170" s="192" t="s">
        <v>147</v>
      </c>
      <c r="L170" s="41"/>
      <c r="M170" s="197" t="s">
        <v>19</v>
      </c>
      <c r="N170" s="198" t="s">
        <v>40</v>
      </c>
      <c r="O170" s="66"/>
      <c r="P170" s="199">
        <f>O170*H170</f>
        <v>0</v>
      </c>
      <c r="Q170" s="199">
        <v>0</v>
      </c>
      <c r="R170" s="199">
        <f>Q170*H170</f>
        <v>0</v>
      </c>
      <c r="S170" s="199">
        <v>0</v>
      </c>
      <c r="T170" s="20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1" t="s">
        <v>148</v>
      </c>
      <c r="AT170" s="201" t="s">
        <v>143</v>
      </c>
      <c r="AU170" s="201" t="s">
        <v>80</v>
      </c>
      <c r="AY170" s="19" t="s">
        <v>141</v>
      </c>
      <c r="BE170" s="202">
        <f>IF(N170="základní",J170,0)</f>
        <v>0</v>
      </c>
      <c r="BF170" s="202">
        <f>IF(N170="snížená",J170,0)</f>
        <v>0</v>
      </c>
      <c r="BG170" s="202">
        <f>IF(N170="zákl. přenesená",J170,0)</f>
        <v>0</v>
      </c>
      <c r="BH170" s="202">
        <f>IF(N170="sníž. přenesená",J170,0)</f>
        <v>0</v>
      </c>
      <c r="BI170" s="202">
        <f>IF(N170="nulová",J170,0)</f>
        <v>0</v>
      </c>
      <c r="BJ170" s="19" t="s">
        <v>77</v>
      </c>
      <c r="BK170" s="202">
        <f>ROUND(I170*H170,2)</f>
        <v>0</v>
      </c>
      <c r="BL170" s="19" t="s">
        <v>148</v>
      </c>
      <c r="BM170" s="201" t="s">
        <v>255</v>
      </c>
    </row>
    <row r="171" spans="1:65" s="13" customFormat="1" ht="11.25">
      <c r="B171" s="203"/>
      <c r="C171" s="204"/>
      <c r="D171" s="205" t="s">
        <v>150</v>
      </c>
      <c r="E171" s="206" t="s">
        <v>19</v>
      </c>
      <c r="F171" s="207" t="s">
        <v>256</v>
      </c>
      <c r="G171" s="204"/>
      <c r="H171" s="208">
        <v>51.5</v>
      </c>
      <c r="I171" s="209"/>
      <c r="J171" s="204"/>
      <c r="K171" s="204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150</v>
      </c>
      <c r="AU171" s="214" t="s">
        <v>80</v>
      </c>
      <c r="AV171" s="13" t="s">
        <v>80</v>
      </c>
      <c r="AW171" s="13" t="s">
        <v>31</v>
      </c>
      <c r="AX171" s="13" t="s">
        <v>77</v>
      </c>
      <c r="AY171" s="214" t="s">
        <v>141</v>
      </c>
    </row>
    <row r="172" spans="1:65" s="2" customFormat="1" ht="16.5" customHeight="1">
      <c r="A172" s="36"/>
      <c r="B172" s="37"/>
      <c r="C172" s="236" t="s">
        <v>7</v>
      </c>
      <c r="D172" s="236" t="s">
        <v>226</v>
      </c>
      <c r="E172" s="237" t="s">
        <v>257</v>
      </c>
      <c r="F172" s="238" t="s">
        <v>258</v>
      </c>
      <c r="G172" s="239" t="s">
        <v>259</v>
      </c>
      <c r="H172" s="240">
        <v>0.77300000000000002</v>
      </c>
      <c r="I172" s="241"/>
      <c r="J172" s="242">
        <f>ROUND(I172*H172,2)</f>
        <v>0</v>
      </c>
      <c r="K172" s="238" t="s">
        <v>147</v>
      </c>
      <c r="L172" s="243"/>
      <c r="M172" s="244" t="s">
        <v>19</v>
      </c>
      <c r="N172" s="245" t="s">
        <v>40</v>
      </c>
      <c r="O172" s="66"/>
      <c r="P172" s="199">
        <f>O172*H172</f>
        <v>0</v>
      </c>
      <c r="Q172" s="199">
        <v>1E-3</v>
      </c>
      <c r="R172" s="199">
        <f>Q172*H172</f>
        <v>7.7300000000000003E-4</v>
      </c>
      <c r="S172" s="199">
        <v>0</v>
      </c>
      <c r="T172" s="20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1" t="s">
        <v>186</v>
      </c>
      <c r="AT172" s="201" t="s">
        <v>226</v>
      </c>
      <c r="AU172" s="201" t="s">
        <v>80</v>
      </c>
      <c r="AY172" s="19" t="s">
        <v>141</v>
      </c>
      <c r="BE172" s="202">
        <f>IF(N172="základní",J172,0)</f>
        <v>0</v>
      </c>
      <c r="BF172" s="202">
        <f>IF(N172="snížená",J172,0)</f>
        <v>0</v>
      </c>
      <c r="BG172" s="202">
        <f>IF(N172="zákl. přenesená",J172,0)</f>
        <v>0</v>
      </c>
      <c r="BH172" s="202">
        <f>IF(N172="sníž. přenesená",J172,0)</f>
        <v>0</v>
      </c>
      <c r="BI172" s="202">
        <f>IF(N172="nulová",J172,0)</f>
        <v>0</v>
      </c>
      <c r="BJ172" s="19" t="s">
        <v>77</v>
      </c>
      <c r="BK172" s="202">
        <f>ROUND(I172*H172,2)</f>
        <v>0</v>
      </c>
      <c r="BL172" s="19" t="s">
        <v>148</v>
      </c>
      <c r="BM172" s="201" t="s">
        <v>260</v>
      </c>
    </row>
    <row r="173" spans="1:65" s="13" customFormat="1" ht="11.25">
      <c r="B173" s="203"/>
      <c r="C173" s="204"/>
      <c r="D173" s="205" t="s">
        <v>150</v>
      </c>
      <c r="E173" s="206" t="s">
        <v>19</v>
      </c>
      <c r="F173" s="207" t="s">
        <v>261</v>
      </c>
      <c r="G173" s="204"/>
      <c r="H173" s="208">
        <v>0.77300000000000002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150</v>
      </c>
      <c r="AU173" s="214" t="s">
        <v>80</v>
      </c>
      <c r="AV173" s="13" t="s">
        <v>80</v>
      </c>
      <c r="AW173" s="13" t="s">
        <v>31</v>
      </c>
      <c r="AX173" s="13" t="s">
        <v>77</v>
      </c>
      <c r="AY173" s="214" t="s">
        <v>141</v>
      </c>
    </row>
    <row r="174" spans="1:65" s="2" customFormat="1" ht="16.5" customHeight="1">
      <c r="A174" s="36"/>
      <c r="B174" s="37"/>
      <c r="C174" s="190" t="s">
        <v>262</v>
      </c>
      <c r="D174" s="190" t="s">
        <v>143</v>
      </c>
      <c r="E174" s="191" t="s">
        <v>263</v>
      </c>
      <c r="F174" s="192" t="s">
        <v>264</v>
      </c>
      <c r="G174" s="193" t="s">
        <v>234</v>
      </c>
      <c r="H174" s="194">
        <v>51.5</v>
      </c>
      <c r="I174" s="195"/>
      <c r="J174" s="196">
        <f>ROUND(I174*H174,2)</f>
        <v>0</v>
      </c>
      <c r="K174" s="192" t="s">
        <v>147</v>
      </c>
      <c r="L174" s="41"/>
      <c r="M174" s="197" t="s">
        <v>19</v>
      </c>
      <c r="N174" s="198" t="s">
        <v>40</v>
      </c>
      <c r="O174" s="66"/>
      <c r="P174" s="199">
        <f>O174*H174</f>
        <v>0</v>
      </c>
      <c r="Q174" s="199">
        <v>0</v>
      </c>
      <c r="R174" s="199">
        <f>Q174*H174</f>
        <v>0</v>
      </c>
      <c r="S174" s="199">
        <v>0</v>
      </c>
      <c r="T174" s="20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1" t="s">
        <v>148</v>
      </c>
      <c r="AT174" s="201" t="s">
        <v>143</v>
      </c>
      <c r="AU174" s="201" t="s">
        <v>80</v>
      </c>
      <c r="AY174" s="19" t="s">
        <v>141</v>
      </c>
      <c r="BE174" s="202">
        <f>IF(N174="základní",J174,0)</f>
        <v>0</v>
      </c>
      <c r="BF174" s="202">
        <f>IF(N174="snížená",J174,0)</f>
        <v>0</v>
      </c>
      <c r="BG174" s="202">
        <f>IF(N174="zákl. přenesená",J174,0)</f>
        <v>0</v>
      </c>
      <c r="BH174" s="202">
        <f>IF(N174="sníž. přenesená",J174,0)</f>
        <v>0</v>
      </c>
      <c r="BI174" s="202">
        <f>IF(N174="nulová",J174,0)</f>
        <v>0</v>
      </c>
      <c r="BJ174" s="19" t="s">
        <v>77</v>
      </c>
      <c r="BK174" s="202">
        <f>ROUND(I174*H174,2)</f>
        <v>0</v>
      </c>
      <c r="BL174" s="19" t="s">
        <v>148</v>
      </c>
      <c r="BM174" s="201" t="s">
        <v>265</v>
      </c>
    </row>
    <row r="175" spans="1:65" s="13" customFormat="1" ht="11.25">
      <c r="B175" s="203"/>
      <c r="C175" s="204"/>
      <c r="D175" s="205" t="s">
        <v>150</v>
      </c>
      <c r="E175" s="206" t="s">
        <v>19</v>
      </c>
      <c r="F175" s="207" t="s">
        <v>256</v>
      </c>
      <c r="G175" s="204"/>
      <c r="H175" s="208">
        <v>51.5</v>
      </c>
      <c r="I175" s="209"/>
      <c r="J175" s="204"/>
      <c r="K175" s="204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150</v>
      </c>
      <c r="AU175" s="214" t="s">
        <v>80</v>
      </c>
      <c r="AV175" s="13" t="s">
        <v>80</v>
      </c>
      <c r="AW175" s="13" t="s">
        <v>31</v>
      </c>
      <c r="AX175" s="13" t="s">
        <v>77</v>
      </c>
      <c r="AY175" s="214" t="s">
        <v>141</v>
      </c>
    </row>
    <row r="176" spans="1:65" s="2" customFormat="1" ht="16.5" customHeight="1">
      <c r="A176" s="36"/>
      <c r="B176" s="37"/>
      <c r="C176" s="190" t="s">
        <v>266</v>
      </c>
      <c r="D176" s="190" t="s">
        <v>143</v>
      </c>
      <c r="E176" s="191" t="s">
        <v>267</v>
      </c>
      <c r="F176" s="192" t="s">
        <v>268</v>
      </c>
      <c r="G176" s="193" t="s">
        <v>234</v>
      </c>
      <c r="H176" s="194">
        <v>51.5</v>
      </c>
      <c r="I176" s="195"/>
      <c r="J176" s="196">
        <f>ROUND(I176*H176,2)</f>
        <v>0</v>
      </c>
      <c r="K176" s="192" t="s">
        <v>147</v>
      </c>
      <c r="L176" s="41"/>
      <c r="M176" s="197" t="s">
        <v>19</v>
      </c>
      <c r="N176" s="198" t="s">
        <v>40</v>
      </c>
      <c r="O176" s="66"/>
      <c r="P176" s="199">
        <f>O176*H176</f>
        <v>0</v>
      </c>
      <c r="Q176" s="199">
        <v>0</v>
      </c>
      <c r="R176" s="199">
        <f>Q176*H176</f>
        <v>0</v>
      </c>
      <c r="S176" s="199">
        <v>0</v>
      </c>
      <c r="T176" s="20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1" t="s">
        <v>148</v>
      </c>
      <c r="AT176" s="201" t="s">
        <v>143</v>
      </c>
      <c r="AU176" s="201" t="s">
        <v>80</v>
      </c>
      <c r="AY176" s="19" t="s">
        <v>141</v>
      </c>
      <c r="BE176" s="202">
        <f>IF(N176="základní",J176,0)</f>
        <v>0</v>
      </c>
      <c r="BF176" s="202">
        <f>IF(N176="snížená",J176,0)</f>
        <v>0</v>
      </c>
      <c r="BG176" s="202">
        <f>IF(N176="zákl. přenesená",J176,0)</f>
        <v>0</v>
      </c>
      <c r="BH176" s="202">
        <f>IF(N176="sníž. přenesená",J176,0)</f>
        <v>0</v>
      </c>
      <c r="BI176" s="202">
        <f>IF(N176="nulová",J176,0)</f>
        <v>0</v>
      </c>
      <c r="BJ176" s="19" t="s">
        <v>77</v>
      </c>
      <c r="BK176" s="202">
        <f>ROUND(I176*H176,2)</f>
        <v>0</v>
      </c>
      <c r="BL176" s="19" t="s">
        <v>148</v>
      </c>
      <c r="BM176" s="201" t="s">
        <v>269</v>
      </c>
    </row>
    <row r="177" spans="1:65" s="13" customFormat="1" ht="11.25">
      <c r="B177" s="203"/>
      <c r="C177" s="204"/>
      <c r="D177" s="205" t="s">
        <v>150</v>
      </c>
      <c r="E177" s="206" t="s">
        <v>19</v>
      </c>
      <c r="F177" s="207" t="s">
        <v>256</v>
      </c>
      <c r="G177" s="204"/>
      <c r="H177" s="208">
        <v>51.5</v>
      </c>
      <c r="I177" s="209"/>
      <c r="J177" s="204"/>
      <c r="K177" s="204"/>
      <c r="L177" s="210"/>
      <c r="M177" s="211"/>
      <c r="N177" s="212"/>
      <c r="O177" s="212"/>
      <c r="P177" s="212"/>
      <c r="Q177" s="212"/>
      <c r="R177" s="212"/>
      <c r="S177" s="212"/>
      <c r="T177" s="213"/>
      <c r="AT177" s="214" t="s">
        <v>150</v>
      </c>
      <c r="AU177" s="214" t="s">
        <v>80</v>
      </c>
      <c r="AV177" s="13" t="s">
        <v>80</v>
      </c>
      <c r="AW177" s="13" t="s">
        <v>31</v>
      </c>
      <c r="AX177" s="13" t="s">
        <v>77</v>
      </c>
      <c r="AY177" s="214" t="s">
        <v>141</v>
      </c>
    </row>
    <row r="178" spans="1:65" s="12" customFormat="1" ht="22.9" customHeight="1">
      <c r="B178" s="174"/>
      <c r="C178" s="175"/>
      <c r="D178" s="176" t="s">
        <v>68</v>
      </c>
      <c r="E178" s="188" t="s">
        <v>80</v>
      </c>
      <c r="F178" s="188" t="s">
        <v>270</v>
      </c>
      <c r="G178" s="175"/>
      <c r="H178" s="175"/>
      <c r="I178" s="178"/>
      <c r="J178" s="189">
        <f>BK178</f>
        <v>0</v>
      </c>
      <c r="K178" s="175"/>
      <c r="L178" s="180"/>
      <c r="M178" s="181"/>
      <c r="N178" s="182"/>
      <c r="O178" s="182"/>
      <c r="P178" s="183">
        <f>SUM(P179:P187)</f>
        <v>0</v>
      </c>
      <c r="Q178" s="182"/>
      <c r="R178" s="183">
        <f>SUM(R179:R187)</f>
        <v>4.6670000000000003E-2</v>
      </c>
      <c r="S178" s="182"/>
      <c r="T178" s="184">
        <f>SUM(T179:T187)</f>
        <v>0</v>
      </c>
      <c r="AR178" s="185" t="s">
        <v>77</v>
      </c>
      <c r="AT178" s="186" t="s">
        <v>68</v>
      </c>
      <c r="AU178" s="186" t="s">
        <v>77</v>
      </c>
      <c r="AY178" s="185" t="s">
        <v>141</v>
      </c>
      <c r="BK178" s="187">
        <f>SUM(BK179:BK187)</f>
        <v>0</v>
      </c>
    </row>
    <row r="179" spans="1:65" s="2" customFormat="1" ht="24" customHeight="1">
      <c r="A179" s="36"/>
      <c r="B179" s="37"/>
      <c r="C179" s="190" t="s">
        <v>271</v>
      </c>
      <c r="D179" s="190" t="s">
        <v>143</v>
      </c>
      <c r="E179" s="191" t="s">
        <v>272</v>
      </c>
      <c r="F179" s="192" t="s">
        <v>273</v>
      </c>
      <c r="G179" s="193" t="s">
        <v>234</v>
      </c>
      <c r="H179" s="194">
        <v>65</v>
      </c>
      <c r="I179" s="195"/>
      <c r="J179" s="196">
        <f>ROUND(I179*H179,2)</f>
        <v>0</v>
      </c>
      <c r="K179" s="192" t="s">
        <v>147</v>
      </c>
      <c r="L179" s="41"/>
      <c r="M179" s="197" t="s">
        <v>19</v>
      </c>
      <c r="N179" s="198" t="s">
        <v>40</v>
      </c>
      <c r="O179" s="66"/>
      <c r="P179" s="199">
        <f>O179*H179</f>
        <v>0</v>
      </c>
      <c r="Q179" s="199">
        <v>3.1E-4</v>
      </c>
      <c r="R179" s="199">
        <f>Q179*H179</f>
        <v>2.0150000000000001E-2</v>
      </c>
      <c r="S179" s="199">
        <v>0</v>
      </c>
      <c r="T179" s="20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01" t="s">
        <v>148</v>
      </c>
      <c r="AT179" s="201" t="s">
        <v>143</v>
      </c>
      <c r="AU179" s="201" t="s">
        <v>80</v>
      </c>
      <c r="AY179" s="19" t="s">
        <v>141</v>
      </c>
      <c r="BE179" s="202">
        <f>IF(N179="základní",J179,0)</f>
        <v>0</v>
      </c>
      <c r="BF179" s="202">
        <f>IF(N179="snížená",J179,0)</f>
        <v>0</v>
      </c>
      <c r="BG179" s="202">
        <f>IF(N179="zákl. přenesená",J179,0)</f>
        <v>0</v>
      </c>
      <c r="BH179" s="202">
        <f>IF(N179="sníž. přenesená",J179,0)</f>
        <v>0</v>
      </c>
      <c r="BI179" s="202">
        <f>IF(N179="nulová",J179,0)</f>
        <v>0</v>
      </c>
      <c r="BJ179" s="19" t="s">
        <v>77</v>
      </c>
      <c r="BK179" s="202">
        <f>ROUND(I179*H179,2)</f>
        <v>0</v>
      </c>
      <c r="BL179" s="19" t="s">
        <v>148</v>
      </c>
      <c r="BM179" s="201" t="s">
        <v>274</v>
      </c>
    </row>
    <row r="180" spans="1:65" s="14" customFormat="1" ht="11.25">
      <c r="B180" s="215"/>
      <c r="C180" s="216"/>
      <c r="D180" s="205" t="s">
        <v>150</v>
      </c>
      <c r="E180" s="217" t="s">
        <v>19</v>
      </c>
      <c r="F180" s="218" t="s">
        <v>155</v>
      </c>
      <c r="G180" s="216"/>
      <c r="H180" s="217" t="s">
        <v>19</v>
      </c>
      <c r="I180" s="219"/>
      <c r="J180" s="216"/>
      <c r="K180" s="216"/>
      <c r="L180" s="220"/>
      <c r="M180" s="221"/>
      <c r="N180" s="222"/>
      <c r="O180" s="222"/>
      <c r="P180" s="222"/>
      <c r="Q180" s="222"/>
      <c r="R180" s="222"/>
      <c r="S180" s="222"/>
      <c r="T180" s="223"/>
      <c r="AT180" s="224" t="s">
        <v>150</v>
      </c>
      <c r="AU180" s="224" t="s">
        <v>80</v>
      </c>
      <c r="AV180" s="14" t="s">
        <v>77</v>
      </c>
      <c r="AW180" s="14" t="s">
        <v>31</v>
      </c>
      <c r="AX180" s="14" t="s">
        <v>69</v>
      </c>
      <c r="AY180" s="224" t="s">
        <v>141</v>
      </c>
    </row>
    <row r="181" spans="1:65" s="14" customFormat="1" ht="11.25">
      <c r="B181" s="215"/>
      <c r="C181" s="216"/>
      <c r="D181" s="205" t="s">
        <v>150</v>
      </c>
      <c r="E181" s="217" t="s">
        <v>19</v>
      </c>
      <c r="F181" s="218" t="s">
        <v>167</v>
      </c>
      <c r="G181" s="216"/>
      <c r="H181" s="217" t="s">
        <v>19</v>
      </c>
      <c r="I181" s="219"/>
      <c r="J181" s="216"/>
      <c r="K181" s="216"/>
      <c r="L181" s="220"/>
      <c r="M181" s="221"/>
      <c r="N181" s="222"/>
      <c r="O181" s="222"/>
      <c r="P181" s="222"/>
      <c r="Q181" s="222"/>
      <c r="R181" s="222"/>
      <c r="S181" s="222"/>
      <c r="T181" s="223"/>
      <c r="AT181" s="224" t="s">
        <v>150</v>
      </c>
      <c r="AU181" s="224" t="s">
        <v>80</v>
      </c>
      <c r="AV181" s="14" t="s">
        <v>77</v>
      </c>
      <c r="AW181" s="14" t="s">
        <v>31</v>
      </c>
      <c r="AX181" s="14" t="s">
        <v>69</v>
      </c>
      <c r="AY181" s="224" t="s">
        <v>141</v>
      </c>
    </row>
    <row r="182" spans="1:65" s="13" customFormat="1" ht="11.25">
      <c r="B182" s="203"/>
      <c r="C182" s="204"/>
      <c r="D182" s="205" t="s">
        <v>150</v>
      </c>
      <c r="E182" s="206" t="s">
        <v>19</v>
      </c>
      <c r="F182" s="207" t="s">
        <v>275</v>
      </c>
      <c r="G182" s="204"/>
      <c r="H182" s="208">
        <v>25</v>
      </c>
      <c r="I182" s="209"/>
      <c r="J182" s="204"/>
      <c r="K182" s="204"/>
      <c r="L182" s="210"/>
      <c r="M182" s="211"/>
      <c r="N182" s="212"/>
      <c r="O182" s="212"/>
      <c r="P182" s="212"/>
      <c r="Q182" s="212"/>
      <c r="R182" s="212"/>
      <c r="S182" s="212"/>
      <c r="T182" s="213"/>
      <c r="AT182" s="214" t="s">
        <v>150</v>
      </c>
      <c r="AU182" s="214" t="s">
        <v>80</v>
      </c>
      <c r="AV182" s="13" t="s">
        <v>80</v>
      </c>
      <c r="AW182" s="13" t="s">
        <v>31</v>
      </c>
      <c r="AX182" s="13" t="s">
        <v>69</v>
      </c>
      <c r="AY182" s="214" t="s">
        <v>141</v>
      </c>
    </row>
    <row r="183" spans="1:65" s="14" customFormat="1" ht="11.25">
      <c r="B183" s="215"/>
      <c r="C183" s="216"/>
      <c r="D183" s="205" t="s">
        <v>150</v>
      </c>
      <c r="E183" s="217" t="s">
        <v>19</v>
      </c>
      <c r="F183" s="218" t="s">
        <v>156</v>
      </c>
      <c r="G183" s="216"/>
      <c r="H183" s="217" t="s">
        <v>19</v>
      </c>
      <c r="I183" s="219"/>
      <c r="J183" s="216"/>
      <c r="K183" s="216"/>
      <c r="L183" s="220"/>
      <c r="M183" s="221"/>
      <c r="N183" s="222"/>
      <c r="O183" s="222"/>
      <c r="P183" s="222"/>
      <c r="Q183" s="222"/>
      <c r="R183" s="222"/>
      <c r="S183" s="222"/>
      <c r="T183" s="223"/>
      <c r="AT183" s="224" t="s">
        <v>150</v>
      </c>
      <c r="AU183" s="224" t="s">
        <v>80</v>
      </c>
      <c r="AV183" s="14" t="s">
        <v>77</v>
      </c>
      <c r="AW183" s="14" t="s">
        <v>31</v>
      </c>
      <c r="AX183" s="14" t="s">
        <v>69</v>
      </c>
      <c r="AY183" s="224" t="s">
        <v>141</v>
      </c>
    </row>
    <row r="184" spans="1:65" s="13" customFormat="1" ht="11.25">
      <c r="B184" s="203"/>
      <c r="C184" s="204"/>
      <c r="D184" s="205" t="s">
        <v>150</v>
      </c>
      <c r="E184" s="206" t="s">
        <v>19</v>
      </c>
      <c r="F184" s="207" t="s">
        <v>276</v>
      </c>
      <c r="G184" s="204"/>
      <c r="H184" s="208">
        <v>40</v>
      </c>
      <c r="I184" s="209"/>
      <c r="J184" s="204"/>
      <c r="K184" s="204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150</v>
      </c>
      <c r="AU184" s="214" t="s">
        <v>80</v>
      </c>
      <c r="AV184" s="13" t="s">
        <v>80</v>
      </c>
      <c r="AW184" s="13" t="s">
        <v>31</v>
      </c>
      <c r="AX184" s="13" t="s">
        <v>69</v>
      </c>
      <c r="AY184" s="214" t="s">
        <v>141</v>
      </c>
    </row>
    <row r="185" spans="1:65" s="15" customFormat="1" ht="11.25">
      <c r="B185" s="225"/>
      <c r="C185" s="226"/>
      <c r="D185" s="205" t="s">
        <v>150</v>
      </c>
      <c r="E185" s="227" t="s">
        <v>19</v>
      </c>
      <c r="F185" s="228" t="s">
        <v>158</v>
      </c>
      <c r="G185" s="226"/>
      <c r="H185" s="229">
        <v>65</v>
      </c>
      <c r="I185" s="230"/>
      <c r="J185" s="226"/>
      <c r="K185" s="226"/>
      <c r="L185" s="231"/>
      <c r="M185" s="232"/>
      <c r="N185" s="233"/>
      <c r="O185" s="233"/>
      <c r="P185" s="233"/>
      <c r="Q185" s="233"/>
      <c r="R185" s="233"/>
      <c r="S185" s="233"/>
      <c r="T185" s="234"/>
      <c r="AT185" s="235" t="s">
        <v>150</v>
      </c>
      <c r="AU185" s="235" t="s">
        <v>80</v>
      </c>
      <c r="AV185" s="15" t="s">
        <v>148</v>
      </c>
      <c r="AW185" s="15" t="s">
        <v>31</v>
      </c>
      <c r="AX185" s="15" t="s">
        <v>77</v>
      </c>
      <c r="AY185" s="235" t="s">
        <v>141</v>
      </c>
    </row>
    <row r="186" spans="1:65" s="2" customFormat="1" ht="16.5" customHeight="1">
      <c r="A186" s="36"/>
      <c r="B186" s="37"/>
      <c r="C186" s="236" t="s">
        <v>277</v>
      </c>
      <c r="D186" s="236" t="s">
        <v>226</v>
      </c>
      <c r="E186" s="237" t="s">
        <v>278</v>
      </c>
      <c r="F186" s="238" t="s">
        <v>279</v>
      </c>
      <c r="G186" s="239" t="s">
        <v>234</v>
      </c>
      <c r="H186" s="240">
        <v>66.3</v>
      </c>
      <c r="I186" s="241"/>
      <c r="J186" s="242">
        <f>ROUND(I186*H186,2)</f>
        <v>0</v>
      </c>
      <c r="K186" s="238" t="s">
        <v>147</v>
      </c>
      <c r="L186" s="243"/>
      <c r="M186" s="244" t="s">
        <v>19</v>
      </c>
      <c r="N186" s="245" t="s">
        <v>40</v>
      </c>
      <c r="O186" s="66"/>
      <c r="P186" s="199">
        <f>O186*H186</f>
        <v>0</v>
      </c>
      <c r="Q186" s="199">
        <v>4.0000000000000002E-4</v>
      </c>
      <c r="R186" s="199">
        <f>Q186*H186</f>
        <v>2.6519999999999998E-2</v>
      </c>
      <c r="S186" s="199">
        <v>0</v>
      </c>
      <c r="T186" s="20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1" t="s">
        <v>186</v>
      </c>
      <c r="AT186" s="201" t="s">
        <v>226</v>
      </c>
      <c r="AU186" s="201" t="s">
        <v>80</v>
      </c>
      <c r="AY186" s="19" t="s">
        <v>141</v>
      </c>
      <c r="BE186" s="202">
        <f>IF(N186="základní",J186,0)</f>
        <v>0</v>
      </c>
      <c r="BF186" s="202">
        <f>IF(N186="snížená",J186,0)</f>
        <v>0</v>
      </c>
      <c r="BG186" s="202">
        <f>IF(N186="zákl. přenesená",J186,0)</f>
        <v>0</v>
      </c>
      <c r="BH186" s="202">
        <f>IF(N186="sníž. přenesená",J186,0)</f>
        <v>0</v>
      </c>
      <c r="BI186" s="202">
        <f>IF(N186="nulová",J186,0)</f>
        <v>0</v>
      </c>
      <c r="BJ186" s="19" t="s">
        <v>77</v>
      </c>
      <c r="BK186" s="202">
        <f>ROUND(I186*H186,2)</f>
        <v>0</v>
      </c>
      <c r="BL186" s="19" t="s">
        <v>148</v>
      </c>
      <c r="BM186" s="201" t="s">
        <v>280</v>
      </c>
    </row>
    <row r="187" spans="1:65" s="13" customFormat="1" ht="11.25">
      <c r="B187" s="203"/>
      <c r="C187" s="204"/>
      <c r="D187" s="205" t="s">
        <v>150</v>
      </c>
      <c r="E187" s="206" t="s">
        <v>19</v>
      </c>
      <c r="F187" s="207" t="s">
        <v>281</v>
      </c>
      <c r="G187" s="204"/>
      <c r="H187" s="208">
        <v>66.3</v>
      </c>
      <c r="I187" s="209"/>
      <c r="J187" s="204"/>
      <c r="K187" s="204"/>
      <c r="L187" s="210"/>
      <c r="M187" s="211"/>
      <c r="N187" s="212"/>
      <c r="O187" s="212"/>
      <c r="P187" s="212"/>
      <c r="Q187" s="212"/>
      <c r="R187" s="212"/>
      <c r="S187" s="212"/>
      <c r="T187" s="213"/>
      <c r="AT187" s="214" t="s">
        <v>150</v>
      </c>
      <c r="AU187" s="214" t="s">
        <v>80</v>
      </c>
      <c r="AV187" s="13" t="s">
        <v>80</v>
      </c>
      <c r="AW187" s="13" t="s">
        <v>31</v>
      </c>
      <c r="AX187" s="13" t="s">
        <v>77</v>
      </c>
      <c r="AY187" s="214" t="s">
        <v>141</v>
      </c>
    </row>
    <row r="188" spans="1:65" s="12" customFormat="1" ht="22.9" customHeight="1">
      <c r="B188" s="174"/>
      <c r="C188" s="175"/>
      <c r="D188" s="176" t="s">
        <v>68</v>
      </c>
      <c r="E188" s="188" t="s">
        <v>159</v>
      </c>
      <c r="F188" s="188" t="s">
        <v>282</v>
      </c>
      <c r="G188" s="175"/>
      <c r="H188" s="175"/>
      <c r="I188" s="178"/>
      <c r="J188" s="189">
        <f>BK188</f>
        <v>0</v>
      </c>
      <c r="K188" s="175"/>
      <c r="L188" s="180"/>
      <c r="M188" s="181"/>
      <c r="N188" s="182"/>
      <c r="O188" s="182"/>
      <c r="P188" s="183">
        <f>SUM(P189:P195)</f>
        <v>0</v>
      </c>
      <c r="Q188" s="182"/>
      <c r="R188" s="183">
        <f>SUM(R189:R195)</f>
        <v>0</v>
      </c>
      <c r="S188" s="182"/>
      <c r="T188" s="184">
        <f>SUM(T189:T195)</f>
        <v>0</v>
      </c>
      <c r="AR188" s="185" t="s">
        <v>77</v>
      </c>
      <c r="AT188" s="186" t="s">
        <v>68</v>
      </c>
      <c r="AU188" s="186" t="s">
        <v>77</v>
      </c>
      <c r="AY188" s="185" t="s">
        <v>141</v>
      </c>
      <c r="BK188" s="187">
        <f>SUM(BK189:BK195)</f>
        <v>0</v>
      </c>
    </row>
    <row r="189" spans="1:65" s="2" customFormat="1" ht="24" customHeight="1">
      <c r="A189" s="36"/>
      <c r="B189" s="37"/>
      <c r="C189" s="190" t="s">
        <v>283</v>
      </c>
      <c r="D189" s="190" t="s">
        <v>143</v>
      </c>
      <c r="E189" s="191" t="s">
        <v>284</v>
      </c>
      <c r="F189" s="192" t="s">
        <v>285</v>
      </c>
      <c r="G189" s="193" t="s">
        <v>146</v>
      </c>
      <c r="H189" s="194">
        <v>6.9</v>
      </c>
      <c r="I189" s="195"/>
      <c r="J189" s="196">
        <f>ROUND(I189*H189,2)</f>
        <v>0</v>
      </c>
      <c r="K189" s="192" t="s">
        <v>147</v>
      </c>
      <c r="L189" s="41"/>
      <c r="M189" s="197" t="s">
        <v>19</v>
      </c>
      <c r="N189" s="198" t="s">
        <v>40</v>
      </c>
      <c r="O189" s="66"/>
      <c r="P189" s="199">
        <f>O189*H189</f>
        <v>0</v>
      </c>
      <c r="Q189" s="199">
        <v>0</v>
      </c>
      <c r="R189" s="199">
        <f>Q189*H189</f>
        <v>0</v>
      </c>
      <c r="S189" s="199">
        <v>0</v>
      </c>
      <c r="T189" s="20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01" t="s">
        <v>148</v>
      </c>
      <c r="AT189" s="201" t="s">
        <v>143</v>
      </c>
      <c r="AU189" s="201" t="s">
        <v>80</v>
      </c>
      <c r="AY189" s="19" t="s">
        <v>141</v>
      </c>
      <c r="BE189" s="202">
        <f>IF(N189="základní",J189,0)</f>
        <v>0</v>
      </c>
      <c r="BF189" s="202">
        <f>IF(N189="snížená",J189,0)</f>
        <v>0</v>
      </c>
      <c r="BG189" s="202">
        <f>IF(N189="zákl. přenesená",J189,0)</f>
        <v>0</v>
      </c>
      <c r="BH189" s="202">
        <f>IF(N189="sníž. přenesená",J189,0)</f>
        <v>0</v>
      </c>
      <c r="BI189" s="202">
        <f>IF(N189="nulová",J189,0)</f>
        <v>0</v>
      </c>
      <c r="BJ189" s="19" t="s">
        <v>77</v>
      </c>
      <c r="BK189" s="202">
        <f>ROUND(I189*H189,2)</f>
        <v>0</v>
      </c>
      <c r="BL189" s="19" t="s">
        <v>148</v>
      </c>
      <c r="BM189" s="201" t="s">
        <v>286</v>
      </c>
    </row>
    <row r="190" spans="1:65" s="14" customFormat="1" ht="11.25">
      <c r="B190" s="215"/>
      <c r="C190" s="216"/>
      <c r="D190" s="205" t="s">
        <v>150</v>
      </c>
      <c r="E190" s="217" t="s">
        <v>19</v>
      </c>
      <c r="F190" s="218" t="s">
        <v>155</v>
      </c>
      <c r="G190" s="216"/>
      <c r="H190" s="217" t="s">
        <v>19</v>
      </c>
      <c r="I190" s="219"/>
      <c r="J190" s="216"/>
      <c r="K190" s="216"/>
      <c r="L190" s="220"/>
      <c r="M190" s="221"/>
      <c r="N190" s="222"/>
      <c r="O190" s="222"/>
      <c r="P190" s="222"/>
      <c r="Q190" s="222"/>
      <c r="R190" s="222"/>
      <c r="S190" s="222"/>
      <c r="T190" s="223"/>
      <c r="AT190" s="224" t="s">
        <v>150</v>
      </c>
      <c r="AU190" s="224" t="s">
        <v>80</v>
      </c>
      <c r="AV190" s="14" t="s">
        <v>77</v>
      </c>
      <c r="AW190" s="14" t="s">
        <v>31</v>
      </c>
      <c r="AX190" s="14" t="s">
        <v>69</v>
      </c>
      <c r="AY190" s="224" t="s">
        <v>141</v>
      </c>
    </row>
    <row r="191" spans="1:65" s="14" customFormat="1" ht="11.25">
      <c r="B191" s="215"/>
      <c r="C191" s="216"/>
      <c r="D191" s="205" t="s">
        <v>150</v>
      </c>
      <c r="E191" s="217" t="s">
        <v>19</v>
      </c>
      <c r="F191" s="218" t="s">
        <v>167</v>
      </c>
      <c r="G191" s="216"/>
      <c r="H191" s="217" t="s">
        <v>19</v>
      </c>
      <c r="I191" s="219"/>
      <c r="J191" s="216"/>
      <c r="K191" s="216"/>
      <c r="L191" s="220"/>
      <c r="M191" s="221"/>
      <c r="N191" s="222"/>
      <c r="O191" s="222"/>
      <c r="P191" s="222"/>
      <c r="Q191" s="222"/>
      <c r="R191" s="222"/>
      <c r="S191" s="222"/>
      <c r="T191" s="223"/>
      <c r="AT191" s="224" t="s">
        <v>150</v>
      </c>
      <c r="AU191" s="224" t="s">
        <v>80</v>
      </c>
      <c r="AV191" s="14" t="s">
        <v>77</v>
      </c>
      <c r="AW191" s="14" t="s">
        <v>31</v>
      </c>
      <c r="AX191" s="14" t="s">
        <v>69</v>
      </c>
      <c r="AY191" s="224" t="s">
        <v>141</v>
      </c>
    </row>
    <row r="192" spans="1:65" s="13" customFormat="1" ht="11.25">
      <c r="B192" s="203"/>
      <c r="C192" s="204"/>
      <c r="D192" s="205" t="s">
        <v>150</v>
      </c>
      <c r="E192" s="206" t="s">
        <v>19</v>
      </c>
      <c r="F192" s="207" t="s">
        <v>287</v>
      </c>
      <c r="G192" s="204"/>
      <c r="H192" s="208">
        <v>3.9</v>
      </c>
      <c r="I192" s="209"/>
      <c r="J192" s="204"/>
      <c r="K192" s="204"/>
      <c r="L192" s="210"/>
      <c r="M192" s="211"/>
      <c r="N192" s="212"/>
      <c r="O192" s="212"/>
      <c r="P192" s="212"/>
      <c r="Q192" s="212"/>
      <c r="R192" s="212"/>
      <c r="S192" s="212"/>
      <c r="T192" s="213"/>
      <c r="AT192" s="214" t="s">
        <v>150</v>
      </c>
      <c r="AU192" s="214" t="s">
        <v>80</v>
      </c>
      <c r="AV192" s="13" t="s">
        <v>80</v>
      </c>
      <c r="AW192" s="13" t="s">
        <v>31</v>
      </c>
      <c r="AX192" s="13" t="s">
        <v>69</v>
      </c>
      <c r="AY192" s="214" t="s">
        <v>141</v>
      </c>
    </row>
    <row r="193" spans="1:65" s="14" customFormat="1" ht="11.25">
      <c r="B193" s="215"/>
      <c r="C193" s="216"/>
      <c r="D193" s="205" t="s">
        <v>150</v>
      </c>
      <c r="E193" s="217" t="s">
        <v>19</v>
      </c>
      <c r="F193" s="218" t="s">
        <v>156</v>
      </c>
      <c r="G193" s="216"/>
      <c r="H193" s="217" t="s">
        <v>19</v>
      </c>
      <c r="I193" s="219"/>
      <c r="J193" s="216"/>
      <c r="K193" s="216"/>
      <c r="L193" s="220"/>
      <c r="M193" s="221"/>
      <c r="N193" s="222"/>
      <c r="O193" s="222"/>
      <c r="P193" s="222"/>
      <c r="Q193" s="222"/>
      <c r="R193" s="222"/>
      <c r="S193" s="222"/>
      <c r="T193" s="223"/>
      <c r="AT193" s="224" t="s">
        <v>150</v>
      </c>
      <c r="AU193" s="224" t="s">
        <v>80</v>
      </c>
      <c r="AV193" s="14" t="s">
        <v>77</v>
      </c>
      <c r="AW193" s="14" t="s">
        <v>31</v>
      </c>
      <c r="AX193" s="14" t="s">
        <v>69</v>
      </c>
      <c r="AY193" s="224" t="s">
        <v>141</v>
      </c>
    </row>
    <row r="194" spans="1:65" s="13" customFormat="1" ht="11.25">
      <c r="B194" s="203"/>
      <c r="C194" s="204"/>
      <c r="D194" s="205" t="s">
        <v>150</v>
      </c>
      <c r="E194" s="206" t="s">
        <v>19</v>
      </c>
      <c r="F194" s="207" t="s">
        <v>288</v>
      </c>
      <c r="G194" s="204"/>
      <c r="H194" s="208">
        <v>3</v>
      </c>
      <c r="I194" s="209"/>
      <c r="J194" s="204"/>
      <c r="K194" s="204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150</v>
      </c>
      <c r="AU194" s="214" t="s">
        <v>80</v>
      </c>
      <c r="AV194" s="13" t="s">
        <v>80</v>
      </c>
      <c r="AW194" s="13" t="s">
        <v>31</v>
      </c>
      <c r="AX194" s="13" t="s">
        <v>69</v>
      </c>
      <c r="AY194" s="214" t="s">
        <v>141</v>
      </c>
    </row>
    <row r="195" spans="1:65" s="15" customFormat="1" ht="11.25">
      <c r="B195" s="225"/>
      <c r="C195" s="226"/>
      <c r="D195" s="205" t="s">
        <v>150</v>
      </c>
      <c r="E195" s="227" t="s">
        <v>19</v>
      </c>
      <c r="F195" s="228" t="s">
        <v>158</v>
      </c>
      <c r="G195" s="226"/>
      <c r="H195" s="229">
        <v>6.9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AT195" s="235" t="s">
        <v>150</v>
      </c>
      <c r="AU195" s="235" t="s">
        <v>80</v>
      </c>
      <c r="AV195" s="15" t="s">
        <v>148</v>
      </c>
      <c r="AW195" s="15" t="s">
        <v>31</v>
      </c>
      <c r="AX195" s="15" t="s">
        <v>77</v>
      </c>
      <c r="AY195" s="235" t="s">
        <v>141</v>
      </c>
    </row>
    <row r="196" spans="1:65" s="12" customFormat="1" ht="22.9" customHeight="1">
      <c r="B196" s="174"/>
      <c r="C196" s="175"/>
      <c r="D196" s="176" t="s">
        <v>68</v>
      </c>
      <c r="E196" s="188" t="s">
        <v>148</v>
      </c>
      <c r="F196" s="188" t="s">
        <v>289</v>
      </c>
      <c r="G196" s="175"/>
      <c r="H196" s="175"/>
      <c r="I196" s="178"/>
      <c r="J196" s="189">
        <f>BK196</f>
        <v>0</v>
      </c>
      <c r="K196" s="175"/>
      <c r="L196" s="180"/>
      <c r="M196" s="181"/>
      <c r="N196" s="182"/>
      <c r="O196" s="182"/>
      <c r="P196" s="183">
        <f>SUM(P197:P219)</f>
        <v>0</v>
      </c>
      <c r="Q196" s="182"/>
      <c r="R196" s="183">
        <f>SUM(R197:R219)</f>
        <v>0</v>
      </c>
      <c r="S196" s="182"/>
      <c r="T196" s="184">
        <f>SUM(T197:T219)</f>
        <v>0</v>
      </c>
      <c r="AR196" s="185" t="s">
        <v>77</v>
      </c>
      <c r="AT196" s="186" t="s">
        <v>68</v>
      </c>
      <c r="AU196" s="186" t="s">
        <v>77</v>
      </c>
      <c r="AY196" s="185" t="s">
        <v>141</v>
      </c>
      <c r="BK196" s="187">
        <f>SUM(BK197:BK219)</f>
        <v>0</v>
      </c>
    </row>
    <row r="197" spans="1:65" s="2" customFormat="1" ht="16.5" customHeight="1">
      <c r="A197" s="36"/>
      <c r="B197" s="37"/>
      <c r="C197" s="190" t="s">
        <v>290</v>
      </c>
      <c r="D197" s="190" t="s">
        <v>143</v>
      </c>
      <c r="E197" s="191" t="s">
        <v>291</v>
      </c>
      <c r="F197" s="192" t="s">
        <v>292</v>
      </c>
      <c r="G197" s="193" t="s">
        <v>146</v>
      </c>
      <c r="H197" s="194">
        <v>3</v>
      </c>
      <c r="I197" s="195"/>
      <c r="J197" s="196">
        <f>ROUND(I197*H197,2)</f>
        <v>0</v>
      </c>
      <c r="K197" s="192" t="s">
        <v>147</v>
      </c>
      <c r="L197" s="41"/>
      <c r="M197" s="197" t="s">
        <v>19</v>
      </c>
      <c r="N197" s="198" t="s">
        <v>40</v>
      </c>
      <c r="O197" s="66"/>
      <c r="P197" s="199">
        <f>O197*H197</f>
        <v>0</v>
      </c>
      <c r="Q197" s="199">
        <v>0</v>
      </c>
      <c r="R197" s="199">
        <f>Q197*H197</f>
        <v>0</v>
      </c>
      <c r="S197" s="199">
        <v>0</v>
      </c>
      <c r="T197" s="200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1" t="s">
        <v>148</v>
      </c>
      <c r="AT197" s="201" t="s">
        <v>143</v>
      </c>
      <c r="AU197" s="201" t="s">
        <v>80</v>
      </c>
      <c r="AY197" s="19" t="s">
        <v>141</v>
      </c>
      <c r="BE197" s="202">
        <f>IF(N197="základní",J197,0)</f>
        <v>0</v>
      </c>
      <c r="BF197" s="202">
        <f>IF(N197="snížená",J197,0)</f>
        <v>0</v>
      </c>
      <c r="BG197" s="202">
        <f>IF(N197="zákl. přenesená",J197,0)</f>
        <v>0</v>
      </c>
      <c r="BH197" s="202">
        <f>IF(N197="sníž. přenesená",J197,0)</f>
        <v>0</v>
      </c>
      <c r="BI197" s="202">
        <f>IF(N197="nulová",J197,0)</f>
        <v>0</v>
      </c>
      <c r="BJ197" s="19" t="s">
        <v>77</v>
      </c>
      <c r="BK197" s="202">
        <f>ROUND(I197*H197,2)</f>
        <v>0</v>
      </c>
      <c r="BL197" s="19" t="s">
        <v>148</v>
      </c>
      <c r="BM197" s="201" t="s">
        <v>293</v>
      </c>
    </row>
    <row r="198" spans="1:65" s="14" customFormat="1" ht="11.25">
      <c r="B198" s="215"/>
      <c r="C198" s="216"/>
      <c r="D198" s="205" t="s">
        <v>150</v>
      </c>
      <c r="E198" s="217" t="s">
        <v>19</v>
      </c>
      <c r="F198" s="218" t="s">
        <v>155</v>
      </c>
      <c r="G198" s="216"/>
      <c r="H198" s="217" t="s">
        <v>19</v>
      </c>
      <c r="I198" s="219"/>
      <c r="J198" s="216"/>
      <c r="K198" s="216"/>
      <c r="L198" s="220"/>
      <c r="M198" s="221"/>
      <c r="N198" s="222"/>
      <c r="O198" s="222"/>
      <c r="P198" s="222"/>
      <c r="Q198" s="222"/>
      <c r="R198" s="222"/>
      <c r="S198" s="222"/>
      <c r="T198" s="223"/>
      <c r="AT198" s="224" t="s">
        <v>150</v>
      </c>
      <c r="AU198" s="224" t="s">
        <v>80</v>
      </c>
      <c r="AV198" s="14" t="s">
        <v>77</v>
      </c>
      <c r="AW198" s="14" t="s">
        <v>31</v>
      </c>
      <c r="AX198" s="14" t="s">
        <v>69</v>
      </c>
      <c r="AY198" s="224" t="s">
        <v>141</v>
      </c>
    </row>
    <row r="199" spans="1:65" s="14" customFormat="1" ht="11.25">
      <c r="B199" s="215"/>
      <c r="C199" s="216"/>
      <c r="D199" s="205" t="s">
        <v>150</v>
      </c>
      <c r="E199" s="217" t="s">
        <v>19</v>
      </c>
      <c r="F199" s="218" t="s">
        <v>179</v>
      </c>
      <c r="G199" s="216"/>
      <c r="H199" s="217" t="s">
        <v>19</v>
      </c>
      <c r="I199" s="219"/>
      <c r="J199" s="216"/>
      <c r="K199" s="216"/>
      <c r="L199" s="220"/>
      <c r="M199" s="221"/>
      <c r="N199" s="222"/>
      <c r="O199" s="222"/>
      <c r="P199" s="222"/>
      <c r="Q199" s="222"/>
      <c r="R199" s="222"/>
      <c r="S199" s="222"/>
      <c r="T199" s="223"/>
      <c r="AT199" s="224" t="s">
        <v>150</v>
      </c>
      <c r="AU199" s="224" t="s">
        <v>80</v>
      </c>
      <c r="AV199" s="14" t="s">
        <v>77</v>
      </c>
      <c r="AW199" s="14" t="s">
        <v>31</v>
      </c>
      <c r="AX199" s="14" t="s">
        <v>69</v>
      </c>
      <c r="AY199" s="224" t="s">
        <v>141</v>
      </c>
    </row>
    <row r="200" spans="1:65" s="13" customFormat="1" ht="11.25">
      <c r="B200" s="203"/>
      <c r="C200" s="204"/>
      <c r="D200" s="205" t="s">
        <v>150</v>
      </c>
      <c r="E200" s="206" t="s">
        <v>19</v>
      </c>
      <c r="F200" s="207" t="s">
        <v>288</v>
      </c>
      <c r="G200" s="204"/>
      <c r="H200" s="208">
        <v>3</v>
      </c>
      <c r="I200" s="209"/>
      <c r="J200" s="204"/>
      <c r="K200" s="204"/>
      <c r="L200" s="210"/>
      <c r="M200" s="211"/>
      <c r="N200" s="212"/>
      <c r="O200" s="212"/>
      <c r="P200" s="212"/>
      <c r="Q200" s="212"/>
      <c r="R200" s="212"/>
      <c r="S200" s="212"/>
      <c r="T200" s="213"/>
      <c r="AT200" s="214" t="s">
        <v>150</v>
      </c>
      <c r="AU200" s="214" t="s">
        <v>80</v>
      </c>
      <c r="AV200" s="13" t="s">
        <v>80</v>
      </c>
      <c r="AW200" s="13" t="s">
        <v>31</v>
      </c>
      <c r="AX200" s="13" t="s">
        <v>69</v>
      </c>
      <c r="AY200" s="214" t="s">
        <v>141</v>
      </c>
    </row>
    <row r="201" spans="1:65" s="15" customFormat="1" ht="11.25">
      <c r="B201" s="225"/>
      <c r="C201" s="226"/>
      <c r="D201" s="205" t="s">
        <v>150</v>
      </c>
      <c r="E201" s="227" t="s">
        <v>294</v>
      </c>
      <c r="F201" s="228" t="s">
        <v>158</v>
      </c>
      <c r="G201" s="226"/>
      <c r="H201" s="229">
        <v>3</v>
      </c>
      <c r="I201" s="230"/>
      <c r="J201" s="226"/>
      <c r="K201" s="226"/>
      <c r="L201" s="231"/>
      <c r="M201" s="232"/>
      <c r="N201" s="233"/>
      <c r="O201" s="233"/>
      <c r="P201" s="233"/>
      <c r="Q201" s="233"/>
      <c r="R201" s="233"/>
      <c r="S201" s="233"/>
      <c r="T201" s="234"/>
      <c r="AT201" s="235" t="s">
        <v>150</v>
      </c>
      <c r="AU201" s="235" t="s">
        <v>80</v>
      </c>
      <c r="AV201" s="15" t="s">
        <v>148</v>
      </c>
      <c r="AW201" s="15" t="s">
        <v>31</v>
      </c>
      <c r="AX201" s="15" t="s">
        <v>77</v>
      </c>
      <c r="AY201" s="235" t="s">
        <v>141</v>
      </c>
    </row>
    <row r="202" spans="1:65" s="2" customFormat="1" ht="24" customHeight="1">
      <c r="A202" s="36"/>
      <c r="B202" s="37"/>
      <c r="C202" s="190" t="s">
        <v>295</v>
      </c>
      <c r="D202" s="190" t="s">
        <v>143</v>
      </c>
      <c r="E202" s="191" t="s">
        <v>296</v>
      </c>
      <c r="F202" s="192" t="s">
        <v>297</v>
      </c>
      <c r="G202" s="193" t="s">
        <v>146</v>
      </c>
      <c r="H202" s="194">
        <v>0.6</v>
      </c>
      <c r="I202" s="195"/>
      <c r="J202" s="196">
        <f>ROUND(I202*H202,2)</f>
        <v>0</v>
      </c>
      <c r="K202" s="192" t="s">
        <v>147</v>
      </c>
      <c r="L202" s="41"/>
      <c r="M202" s="197" t="s">
        <v>19</v>
      </c>
      <c r="N202" s="198" t="s">
        <v>40</v>
      </c>
      <c r="O202" s="66"/>
      <c r="P202" s="199">
        <f>O202*H202</f>
        <v>0</v>
      </c>
      <c r="Q202" s="199">
        <v>0</v>
      </c>
      <c r="R202" s="199">
        <f>Q202*H202</f>
        <v>0</v>
      </c>
      <c r="S202" s="199">
        <v>0</v>
      </c>
      <c r="T202" s="200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01" t="s">
        <v>148</v>
      </c>
      <c r="AT202" s="201" t="s">
        <v>143</v>
      </c>
      <c r="AU202" s="201" t="s">
        <v>80</v>
      </c>
      <c r="AY202" s="19" t="s">
        <v>141</v>
      </c>
      <c r="BE202" s="202">
        <f>IF(N202="základní",J202,0)</f>
        <v>0</v>
      </c>
      <c r="BF202" s="202">
        <f>IF(N202="snížená",J202,0)</f>
        <v>0</v>
      </c>
      <c r="BG202" s="202">
        <f>IF(N202="zákl. přenesená",J202,0)</f>
        <v>0</v>
      </c>
      <c r="BH202" s="202">
        <f>IF(N202="sníž. přenesená",J202,0)</f>
        <v>0</v>
      </c>
      <c r="BI202" s="202">
        <f>IF(N202="nulová",J202,0)</f>
        <v>0</v>
      </c>
      <c r="BJ202" s="19" t="s">
        <v>77</v>
      </c>
      <c r="BK202" s="202">
        <f>ROUND(I202*H202,2)</f>
        <v>0</v>
      </c>
      <c r="BL202" s="19" t="s">
        <v>148</v>
      </c>
      <c r="BM202" s="201" t="s">
        <v>298</v>
      </c>
    </row>
    <row r="203" spans="1:65" s="14" customFormat="1" ht="11.25">
      <c r="B203" s="215"/>
      <c r="C203" s="216"/>
      <c r="D203" s="205" t="s">
        <v>150</v>
      </c>
      <c r="E203" s="217" t="s">
        <v>19</v>
      </c>
      <c r="F203" s="218" t="s">
        <v>155</v>
      </c>
      <c r="G203" s="216"/>
      <c r="H203" s="217" t="s">
        <v>19</v>
      </c>
      <c r="I203" s="219"/>
      <c r="J203" s="216"/>
      <c r="K203" s="216"/>
      <c r="L203" s="220"/>
      <c r="M203" s="221"/>
      <c r="N203" s="222"/>
      <c r="O203" s="222"/>
      <c r="P203" s="222"/>
      <c r="Q203" s="222"/>
      <c r="R203" s="222"/>
      <c r="S203" s="222"/>
      <c r="T203" s="223"/>
      <c r="AT203" s="224" t="s">
        <v>150</v>
      </c>
      <c r="AU203" s="224" t="s">
        <v>80</v>
      </c>
      <c r="AV203" s="14" t="s">
        <v>77</v>
      </c>
      <c r="AW203" s="14" t="s">
        <v>31</v>
      </c>
      <c r="AX203" s="14" t="s">
        <v>69</v>
      </c>
      <c r="AY203" s="224" t="s">
        <v>141</v>
      </c>
    </row>
    <row r="204" spans="1:65" s="14" customFormat="1" ht="11.25">
      <c r="B204" s="215"/>
      <c r="C204" s="216"/>
      <c r="D204" s="205" t="s">
        <v>150</v>
      </c>
      <c r="E204" s="217" t="s">
        <v>19</v>
      </c>
      <c r="F204" s="218" t="s">
        <v>169</v>
      </c>
      <c r="G204" s="216"/>
      <c r="H204" s="217" t="s">
        <v>19</v>
      </c>
      <c r="I204" s="219"/>
      <c r="J204" s="216"/>
      <c r="K204" s="216"/>
      <c r="L204" s="220"/>
      <c r="M204" s="221"/>
      <c r="N204" s="222"/>
      <c r="O204" s="222"/>
      <c r="P204" s="222"/>
      <c r="Q204" s="222"/>
      <c r="R204" s="222"/>
      <c r="S204" s="222"/>
      <c r="T204" s="223"/>
      <c r="AT204" s="224" t="s">
        <v>150</v>
      </c>
      <c r="AU204" s="224" t="s">
        <v>80</v>
      </c>
      <c r="AV204" s="14" t="s">
        <v>77</v>
      </c>
      <c r="AW204" s="14" t="s">
        <v>31</v>
      </c>
      <c r="AX204" s="14" t="s">
        <v>69</v>
      </c>
      <c r="AY204" s="224" t="s">
        <v>141</v>
      </c>
    </row>
    <row r="205" spans="1:65" s="13" customFormat="1" ht="11.25">
      <c r="B205" s="203"/>
      <c r="C205" s="204"/>
      <c r="D205" s="205" t="s">
        <v>150</v>
      </c>
      <c r="E205" s="206" t="s">
        <v>19</v>
      </c>
      <c r="F205" s="207" t="s">
        <v>299</v>
      </c>
      <c r="G205" s="204"/>
      <c r="H205" s="208">
        <v>0.3</v>
      </c>
      <c r="I205" s="209"/>
      <c r="J205" s="204"/>
      <c r="K205" s="204"/>
      <c r="L205" s="210"/>
      <c r="M205" s="211"/>
      <c r="N205" s="212"/>
      <c r="O205" s="212"/>
      <c r="P205" s="212"/>
      <c r="Q205" s="212"/>
      <c r="R205" s="212"/>
      <c r="S205" s="212"/>
      <c r="T205" s="213"/>
      <c r="AT205" s="214" t="s">
        <v>150</v>
      </c>
      <c r="AU205" s="214" t="s">
        <v>80</v>
      </c>
      <c r="AV205" s="13" t="s">
        <v>80</v>
      </c>
      <c r="AW205" s="13" t="s">
        <v>31</v>
      </c>
      <c r="AX205" s="13" t="s">
        <v>69</v>
      </c>
      <c r="AY205" s="214" t="s">
        <v>141</v>
      </c>
    </row>
    <row r="206" spans="1:65" s="14" customFormat="1" ht="11.25">
      <c r="B206" s="215"/>
      <c r="C206" s="216"/>
      <c r="D206" s="205" t="s">
        <v>150</v>
      </c>
      <c r="E206" s="217" t="s">
        <v>19</v>
      </c>
      <c r="F206" s="218" t="s">
        <v>171</v>
      </c>
      <c r="G206" s="216"/>
      <c r="H206" s="217" t="s">
        <v>19</v>
      </c>
      <c r="I206" s="219"/>
      <c r="J206" s="216"/>
      <c r="K206" s="216"/>
      <c r="L206" s="220"/>
      <c r="M206" s="221"/>
      <c r="N206" s="222"/>
      <c r="O206" s="222"/>
      <c r="P206" s="222"/>
      <c r="Q206" s="222"/>
      <c r="R206" s="222"/>
      <c r="S206" s="222"/>
      <c r="T206" s="223"/>
      <c r="AT206" s="224" t="s">
        <v>150</v>
      </c>
      <c r="AU206" s="224" t="s">
        <v>80</v>
      </c>
      <c r="AV206" s="14" t="s">
        <v>77</v>
      </c>
      <c r="AW206" s="14" t="s">
        <v>31</v>
      </c>
      <c r="AX206" s="14" t="s">
        <v>69</v>
      </c>
      <c r="AY206" s="224" t="s">
        <v>141</v>
      </c>
    </row>
    <row r="207" spans="1:65" s="13" customFormat="1" ht="11.25">
      <c r="B207" s="203"/>
      <c r="C207" s="204"/>
      <c r="D207" s="205" t="s">
        <v>150</v>
      </c>
      <c r="E207" s="206" t="s">
        <v>19</v>
      </c>
      <c r="F207" s="207" t="s">
        <v>299</v>
      </c>
      <c r="G207" s="204"/>
      <c r="H207" s="208">
        <v>0.3</v>
      </c>
      <c r="I207" s="209"/>
      <c r="J207" s="204"/>
      <c r="K207" s="204"/>
      <c r="L207" s="210"/>
      <c r="M207" s="211"/>
      <c r="N207" s="212"/>
      <c r="O207" s="212"/>
      <c r="P207" s="212"/>
      <c r="Q207" s="212"/>
      <c r="R207" s="212"/>
      <c r="S207" s="212"/>
      <c r="T207" s="213"/>
      <c r="AT207" s="214" t="s">
        <v>150</v>
      </c>
      <c r="AU207" s="214" t="s">
        <v>80</v>
      </c>
      <c r="AV207" s="13" t="s">
        <v>80</v>
      </c>
      <c r="AW207" s="13" t="s">
        <v>31</v>
      </c>
      <c r="AX207" s="13" t="s">
        <v>69</v>
      </c>
      <c r="AY207" s="214" t="s">
        <v>141</v>
      </c>
    </row>
    <row r="208" spans="1:65" s="15" customFormat="1" ht="11.25">
      <c r="B208" s="225"/>
      <c r="C208" s="226"/>
      <c r="D208" s="205" t="s">
        <v>150</v>
      </c>
      <c r="E208" s="227" t="s">
        <v>19</v>
      </c>
      <c r="F208" s="228" t="s">
        <v>158</v>
      </c>
      <c r="G208" s="226"/>
      <c r="H208" s="229">
        <v>0.6</v>
      </c>
      <c r="I208" s="230"/>
      <c r="J208" s="226"/>
      <c r="K208" s="226"/>
      <c r="L208" s="231"/>
      <c r="M208" s="232"/>
      <c r="N208" s="233"/>
      <c r="O208" s="233"/>
      <c r="P208" s="233"/>
      <c r="Q208" s="233"/>
      <c r="R208" s="233"/>
      <c r="S208" s="233"/>
      <c r="T208" s="234"/>
      <c r="AT208" s="235" t="s">
        <v>150</v>
      </c>
      <c r="AU208" s="235" t="s">
        <v>80</v>
      </c>
      <c r="AV208" s="15" t="s">
        <v>148</v>
      </c>
      <c r="AW208" s="15" t="s">
        <v>31</v>
      </c>
      <c r="AX208" s="15" t="s">
        <v>77</v>
      </c>
      <c r="AY208" s="235" t="s">
        <v>141</v>
      </c>
    </row>
    <row r="209" spans="1:65" s="2" customFormat="1" ht="24" customHeight="1">
      <c r="A209" s="36"/>
      <c r="B209" s="37"/>
      <c r="C209" s="190" t="s">
        <v>300</v>
      </c>
      <c r="D209" s="190" t="s">
        <v>143</v>
      </c>
      <c r="E209" s="191" t="s">
        <v>301</v>
      </c>
      <c r="F209" s="192" t="s">
        <v>302</v>
      </c>
      <c r="G209" s="193" t="s">
        <v>146</v>
      </c>
      <c r="H209" s="194">
        <v>4.2699999999999996</v>
      </c>
      <c r="I209" s="195"/>
      <c r="J209" s="196">
        <f>ROUND(I209*H209,2)</f>
        <v>0</v>
      </c>
      <c r="K209" s="192" t="s">
        <v>147</v>
      </c>
      <c r="L209" s="41"/>
      <c r="M209" s="197" t="s">
        <v>19</v>
      </c>
      <c r="N209" s="198" t="s">
        <v>40</v>
      </c>
      <c r="O209" s="66"/>
      <c r="P209" s="199">
        <f>O209*H209</f>
        <v>0</v>
      </c>
      <c r="Q209" s="199">
        <v>0</v>
      </c>
      <c r="R209" s="199">
        <f>Q209*H209</f>
        <v>0</v>
      </c>
      <c r="S209" s="199">
        <v>0</v>
      </c>
      <c r="T209" s="200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1" t="s">
        <v>148</v>
      </c>
      <c r="AT209" s="201" t="s">
        <v>143</v>
      </c>
      <c r="AU209" s="201" t="s">
        <v>80</v>
      </c>
      <c r="AY209" s="19" t="s">
        <v>141</v>
      </c>
      <c r="BE209" s="202">
        <f>IF(N209="základní",J209,0)</f>
        <v>0</v>
      </c>
      <c r="BF209" s="202">
        <f>IF(N209="snížená",J209,0)</f>
        <v>0</v>
      </c>
      <c r="BG209" s="202">
        <f>IF(N209="zákl. přenesená",J209,0)</f>
        <v>0</v>
      </c>
      <c r="BH209" s="202">
        <f>IF(N209="sníž. přenesená",J209,0)</f>
        <v>0</v>
      </c>
      <c r="BI209" s="202">
        <f>IF(N209="nulová",J209,0)</f>
        <v>0</v>
      </c>
      <c r="BJ209" s="19" t="s">
        <v>77</v>
      </c>
      <c r="BK209" s="202">
        <f>ROUND(I209*H209,2)</f>
        <v>0</v>
      </c>
      <c r="BL209" s="19" t="s">
        <v>148</v>
      </c>
      <c r="BM209" s="201" t="s">
        <v>303</v>
      </c>
    </row>
    <row r="210" spans="1:65" s="14" customFormat="1" ht="11.25">
      <c r="B210" s="215"/>
      <c r="C210" s="216"/>
      <c r="D210" s="205" t="s">
        <v>150</v>
      </c>
      <c r="E210" s="217" t="s">
        <v>19</v>
      </c>
      <c r="F210" s="218" t="s">
        <v>155</v>
      </c>
      <c r="G210" s="216"/>
      <c r="H210" s="217" t="s">
        <v>19</v>
      </c>
      <c r="I210" s="219"/>
      <c r="J210" s="216"/>
      <c r="K210" s="216"/>
      <c r="L210" s="220"/>
      <c r="M210" s="221"/>
      <c r="N210" s="222"/>
      <c r="O210" s="222"/>
      <c r="P210" s="222"/>
      <c r="Q210" s="222"/>
      <c r="R210" s="222"/>
      <c r="S210" s="222"/>
      <c r="T210" s="223"/>
      <c r="AT210" s="224" t="s">
        <v>150</v>
      </c>
      <c r="AU210" s="224" t="s">
        <v>80</v>
      </c>
      <c r="AV210" s="14" t="s">
        <v>77</v>
      </c>
      <c r="AW210" s="14" t="s">
        <v>31</v>
      </c>
      <c r="AX210" s="14" t="s">
        <v>69</v>
      </c>
      <c r="AY210" s="224" t="s">
        <v>141</v>
      </c>
    </row>
    <row r="211" spans="1:65" s="14" customFormat="1" ht="11.25">
      <c r="B211" s="215"/>
      <c r="C211" s="216"/>
      <c r="D211" s="205" t="s">
        <v>150</v>
      </c>
      <c r="E211" s="217" t="s">
        <v>19</v>
      </c>
      <c r="F211" s="218" t="s">
        <v>167</v>
      </c>
      <c r="G211" s="216"/>
      <c r="H211" s="217" t="s">
        <v>19</v>
      </c>
      <c r="I211" s="219"/>
      <c r="J211" s="216"/>
      <c r="K211" s="216"/>
      <c r="L211" s="220"/>
      <c r="M211" s="221"/>
      <c r="N211" s="222"/>
      <c r="O211" s="222"/>
      <c r="P211" s="222"/>
      <c r="Q211" s="222"/>
      <c r="R211" s="222"/>
      <c r="S211" s="222"/>
      <c r="T211" s="223"/>
      <c r="AT211" s="224" t="s">
        <v>150</v>
      </c>
      <c r="AU211" s="224" t="s">
        <v>80</v>
      </c>
      <c r="AV211" s="14" t="s">
        <v>77</v>
      </c>
      <c r="AW211" s="14" t="s">
        <v>31</v>
      </c>
      <c r="AX211" s="14" t="s">
        <v>69</v>
      </c>
      <c r="AY211" s="224" t="s">
        <v>141</v>
      </c>
    </row>
    <row r="212" spans="1:65" s="13" customFormat="1" ht="11.25">
      <c r="B212" s="203"/>
      <c r="C212" s="204"/>
      <c r="D212" s="205" t="s">
        <v>150</v>
      </c>
      <c r="E212" s="206" t="s">
        <v>19</v>
      </c>
      <c r="F212" s="207" t="s">
        <v>304</v>
      </c>
      <c r="G212" s="204"/>
      <c r="H212" s="208">
        <v>0.03</v>
      </c>
      <c r="I212" s="209"/>
      <c r="J212" s="204"/>
      <c r="K212" s="204"/>
      <c r="L212" s="210"/>
      <c r="M212" s="211"/>
      <c r="N212" s="212"/>
      <c r="O212" s="212"/>
      <c r="P212" s="212"/>
      <c r="Q212" s="212"/>
      <c r="R212" s="212"/>
      <c r="S212" s="212"/>
      <c r="T212" s="213"/>
      <c r="AT212" s="214" t="s">
        <v>150</v>
      </c>
      <c r="AU212" s="214" t="s">
        <v>80</v>
      </c>
      <c r="AV212" s="13" t="s">
        <v>80</v>
      </c>
      <c r="AW212" s="13" t="s">
        <v>31</v>
      </c>
      <c r="AX212" s="13" t="s">
        <v>69</v>
      </c>
      <c r="AY212" s="214" t="s">
        <v>141</v>
      </c>
    </row>
    <row r="213" spans="1:65" s="14" customFormat="1" ht="11.25">
      <c r="B213" s="215"/>
      <c r="C213" s="216"/>
      <c r="D213" s="205" t="s">
        <v>150</v>
      </c>
      <c r="E213" s="217" t="s">
        <v>19</v>
      </c>
      <c r="F213" s="218" t="s">
        <v>156</v>
      </c>
      <c r="G213" s="216"/>
      <c r="H213" s="217" t="s">
        <v>19</v>
      </c>
      <c r="I213" s="219"/>
      <c r="J213" s="216"/>
      <c r="K213" s="216"/>
      <c r="L213" s="220"/>
      <c r="M213" s="221"/>
      <c r="N213" s="222"/>
      <c r="O213" s="222"/>
      <c r="P213" s="222"/>
      <c r="Q213" s="222"/>
      <c r="R213" s="222"/>
      <c r="S213" s="222"/>
      <c r="T213" s="223"/>
      <c r="AT213" s="224" t="s">
        <v>150</v>
      </c>
      <c r="AU213" s="224" t="s">
        <v>80</v>
      </c>
      <c r="AV213" s="14" t="s">
        <v>77</v>
      </c>
      <c r="AW213" s="14" t="s">
        <v>31</v>
      </c>
      <c r="AX213" s="14" t="s">
        <v>69</v>
      </c>
      <c r="AY213" s="224" t="s">
        <v>141</v>
      </c>
    </row>
    <row r="214" spans="1:65" s="13" customFormat="1" ht="11.25">
      <c r="B214" s="203"/>
      <c r="C214" s="204"/>
      <c r="D214" s="205" t="s">
        <v>150</v>
      </c>
      <c r="E214" s="206" t="s">
        <v>19</v>
      </c>
      <c r="F214" s="207" t="s">
        <v>305</v>
      </c>
      <c r="G214" s="204"/>
      <c r="H214" s="208">
        <v>0.04</v>
      </c>
      <c r="I214" s="209"/>
      <c r="J214" s="204"/>
      <c r="K214" s="204"/>
      <c r="L214" s="210"/>
      <c r="M214" s="211"/>
      <c r="N214" s="212"/>
      <c r="O214" s="212"/>
      <c r="P214" s="212"/>
      <c r="Q214" s="212"/>
      <c r="R214" s="212"/>
      <c r="S214" s="212"/>
      <c r="T214" s="213"/>
      <c r="AT214" s="214" t="s">
        <v>150</v>
      </c>
      <c r="AU214" s="214" t="s">
        <v>80</v>
      </c>
      <c r="AV214" s="13" t="s">
        <v>80</v>
      </c>
      <c r="AW214" s="13" t="s">
        <v>31</v>
      </c>
      <c r="AX214" s="13" t="s">
        <v>69</v>
      </c>
      <c r="AY214" s="214" t="s">
        <v>141</v>
      </c>
    </row>
    <row r="215" spans="1:65" s="14" customFormat="1" ht="11.25">
      <c r="B215" s="215"/>
      <c r="C215" s="216"/>
      <c r="D215" s="205" t="s">
        <v>150</v>
      </c>
      <c r="E215" s="217" t="s">
        <v>19</v>
      </c>
      <c r="F215" s="218" t="s">
        <v>169</v>
      </c>
      <c r="G215" s="216"/>
      <c r="H215" s="217" t="s">
        <v>19</v>
      </c>
      <c r="I215" s="219"/>
      <c r="J215" s="216"/>
      <c r="K215" s="216"/>
      <c r="L215" s="220"/>
      <c r="M215" s="221"/>
      <c r="N215" s="222"/>
      <c r="O215" s="222"/>
      <c r="P215" s="222"/>
      <c r="Q215" s="222"/>
      <c r="R215" s="222"/>
      <c r="S215" s="222"/>
      <c r="T215" s="223"/>
      <c r="AT215" s="224" t="s">
        <v>150</v>
      </c>
      <c r="AU215" s="224" t="s">
        <v>80</v>
      </c>
      <c r="AV215" s="14" t="s">
        <v>77</v>
      </c>
      <c r="AW215" s="14" t="s">
        <v>31</v>
      </c>
      <c r="AX215" s="14" t="s">
        <v>69</v>
      </c>
      <c r="AY215" s="224" t="s">
        <v>141</v>
      </c>
    </row>
    <row r="216" spans="1:65" s="13" customFormat="1" ht="11.25">
      <c r="B216" s="203"/>
      <c r="C216" s="204"/>
      <c r="D216" s="205" t="s">
        <v>150</v>
      </c>
      <c r="E216" s="206" t="s">
        <v>19</v>
      </c>
      <c r="F216" s="207" t="s">
        <v>306</v>
      </c>
      <c r="G216" s="204"/>
      <c r="H216" s="208">
        <v>2.1</v>
      </c>
      <c r="I216" s="209"/>
      <c r="J216" s="204"/>
      <c r="K216" s="204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150</v>
      </c>
      <c r="AU216" s="214" t="s">
        <v>80</v>
      </c>
      <c r="AV216" s="13" t="s">
        <v>80</v>
      </c>
      <c r="AW216" s="13" t="s">
        <v>31</v>
      </c>
      <c r="AX216" s="13" t="s">
        <v>69</v>
      </c>
      <c r="AY216" s="214" t="s">
        <v>141</v>
      </c>
    </row>
    <row r="217" spans="1:65" s="14" customFormat="1" ht="11.25">
      <c r="B217" s="215"/>
      <c r="C217" s="216"/>
      <c r="D217" s="205" t="s">
        <v>150</v>
      </c>
      <c r="E217" s="217" t="s">
        <v>19</v>
      </c>
      <c r="F217" s="218" t="s">
        <v>171</v>
      </c>
      <c r="G217" s="216"/>
      <c r="H217" s="217" t="s">
        <v>19</v>
      </c>
      <c r="I217" s="219"/>
      <c r="J217" s="216"/>
      <c r="K217" s="216"/>
      <c r="L217" s="220"/>
      <c r="M217" s="221"/>
      <c r="N217" s="222"/>
      <c r="O217" s="222"/>
      <c r="P217" s="222"/>
      <c r="Q217" s="222"/>
      <c r="R217" s="222"/>
      <c r="S217" s="222"/>
      <c r="T217" s="223"/>
      <c r="AT217" s="224" t="s">
        <v>150</v>
      </c>
      <c r="AU217" s="224" t="s">
        <v>80</v>
      </c>
      <c r="AV217" s="14" t="s">
        <v>77</v>
      </c>
      <c r="AW217" s="14" t="s">
        <v>31</v>
      </c>
      <c r="AX217" s="14" t="s">
        <v>69</v>
      </c>
      <c r="AY217" s="224" t="s">
        <v>141</v>
      </c>
    </row>
    <row r="218" spans="1:65" s="13" customFormat="1" ht="11.25">
      <c r="B218" s="203"/>
      <c r="C218" s="204"/>
      <c r="D218" s="205" t="s">
        <v>150</v>
      </c>
      <c r="E218" s="206" t="s">
        <v>19</v>
      </c>
      <c r="F218" s="207" t="s">
        <v>306</v>
      </c>
      <c r="G218" s="204"/>
      <c r="H218" s="208">
        <v>2.1</v>
      </c>
      <c r="I218" s="209"/>
      <c r="J218" s="204"/>
      <c r="K218" s="204"/>
      <c r="L218" s="210"/>
      <c r="M218" s="211"/>
      <c r="N218" s="212"/>
      <c r="O218" s="212"/>
      <c r="P218" s="212"/>
      <c r="Q218" s="212"/>
      <c r="R218" s="212"/>
      <c r="S218" s="212"/>
      <c r="T218" s="213"/>
      <c r="AT218" s="214" t="s">
        <v>150</v>
      </c>
      <c r="AU218" s="214" t="s">
        <v>80</v>
      </c>
      <c r="AV218" s="13" t="s">
        <v>80</v>
      </c>
      <c r="AW218" s="13" t="s">
        <v>31</v>
      </c>
      <c r="AX218" s="13" t="s">
        <v>69</v>
      </c>
      <c r="AY218" s="214" t="s">
        <v>141</v>
      </c>
    </row>
    <row r="219" spans="1:65" s="15" customFormat="1" ht="11.25">
      <c r="B219" s="225"/>
      <c r="C219" s="226"/>
      <c r="D219" s="205" t="s">
        <v>150</v>
      </c>
      <c r="E219" s="227" t="s">
        <v>19</v>
      </c>
      <c r="F219" s="228" t="s">
        <v>158</v>
      </c>
      <c r="G219" s="226"/>
      <c r="H219" s="229">
        <v>4.2699999999999996</v>
      </c>
      <c r="I219" s="230"/>
      <c r="J219" s="226"/>
      <c r="K219" s="226"/>
      <c r="L219" s="231"/>
      <c r="M219" s="232"/>
      <c r="N219" s="233"/>
      <c r="O219" s="233"/>
      <c r="P219" s="233"/>
      <c r="Q219" s="233"/>
      <c r="R219" s="233"/>
      <c r="S219" s="233"/>
      <c r="T219" s="234"/>
      <c r="AT219" s="235" t="s">
        <v>150</v>
      </c>
      <c r="AU219" s="235" t="s">
        <v>80</v>
      </c>
      <c r="AV219" s="15" t="s">
        <v>148</v>
      </c>
      <c r="AW219" s="15" t="s">
        <v>31</v>
      </c>
      <c r="AX219" s="15" t="s">
        <v>77</v>
      </c>
      <c r="AY219" s="235" t="s">
        <v>141</v>
      </c>
    </row>
    <row r="220" spans="1:65" s="12" customFormat="1" ht="22.9" customHeight="1">
      <c r="B220" s="174"/>
      <c r="C220" s="175"/>
      <c r="D220" s="176" t="s">
        <v>68</v>
      </c>
      <c r="E220" s="188" t="s">
        <v>186</v>
      </c>
      <c r="F220" s="188" t="s">
        <v>307</v>
      </c>
      <c r="G220" s="175"/>
      <c r="H220" s="175"/>
      <c r="I220" s="178"/>
      <c r="J220" s="189">
        <f>BK220</f>
        <v>0</v>
      </c>
      <c r="K220" s="175"/>
      <c r="L220" s="180"/>
      <c r="M220" s="181"/>
      <c r="N220" s="182"/>
      <c r="O220" s="182"/>
      <c r="P220" s="183">
        <f>SUM(P221:P254)</f>
        <v>0</v>
      </c>
      <c r="Q220" s="182"/>
      <c r="R220" s="183">
        <f>SUM(R221:R254)</f>
        <v>0.3397675</v>
      </c>
      <c r="S220" s="182"/>
      <c r="T220" s="184">
        <f>SUM(T221:T254)</f>
        <v>0</v>
      </c>
      <c r="AR220" s="185" t="s">
        <v>77</v>
      </c>
      <c r="AT220" s="186" t="s">
        <v>68</v>
      </c>
      <c r="AU220" s="186" t="s">
        <v>77</v>
      </c>
      <c r="AY220" s="185" t="s">
        <v>141</v>
      </c>
      <c r="BK220" s="187">
        <f>SUM(BK221:BK254)</f>
        <v>0</v>
      </c>
    </row>
    <row r="221" spans="1:65" s="2" customFormat="1" ht="16.5" customHeight="1">
      <c r="A221" s="36"/>
      <c r="B221" s="37"/>
      <c r="C221" s="190" t="s">
        <v>97</v>
      </c>
      <c r="D221" s="190" t="s">
        <v>143</v>
      </c>
      <c r="E221" s="191" t="s">
        <v>308</v>
      </c>
      <c r="F221" s="192" t="s">
        <v>309</v>
      </c>
      <c r="G221" s="193" t="s">
        <v>310</v>
      </c>
      <c r="H221" s="194">
        <v>40</v>
      </c>
      <c r="I221" s="195"/>
      <c r="J221" s="196">
        <f>ROUND(I221*H221,2)</f>
        <v>0</v>
      </c>
      <c r="K221" s="192" t="s">
        <v>147</v>
      </c>
      <c r="L221" s="41"/>
      <c r="M221" s="197" t="s">
        <v>19</v>
      </c>
      <c r="N221" s="198" t="s">
        <v>40</v>
      </c>
      <c r="O221" s="66"/>
      <c r="P221" s="199">
        <f>O221*H221</f>
        <v>0</v>
      </c>
      <c r="Q221" s="199">
        <v>1.0000000000000001E-5</v>
      </c>
      <c r="R221" s="199">
        <f>Q221*H221</f>
        <v>4.0000000000000002E-4</v>
      </c>
      <c r="S221" s="199">
        <v>0</v>
      </c>
      <c r="T221" s="200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01" t="s">
        <v>148</v>
      </c>
      <c r="AT221" s="201" t="s">
        <v>143</v>
      </c>
      <c r="AU221" s="201" t="s">
        <v>80</v>
      </c>
      <c r="AY221" s="19" t="s">
        <v>141</v>
      </c>
      <c r="BE221" s="202">
        <f>IF(N221="základní",J221,0)</f>
        <v>0</v>
      </c>
      <c r="BF221" s="202">
        <f>IF(N221="snížená",J221,0)</f>
        <v>0</v>
      </c>
      <c r="BG221" s="202">
        <f>IF(N221="zákl. přenesená",J221,0)</f>
        <v>0</v>
      </c>
      <c r="BH221" s="202">
        <f>IF(N221="sníž. přenesená",J221,0)</f>
        <v>0</v>
      </c>
      <c r="BI221" s="202">
        <f>IF(N221="nulová",J221,0)</f>
        <v>0</v>
      </c>
      <c r="BJ221" s="19" t="s">
        <v>77</v>
      </c>
      <c r="BK221" s="202">
        <f>ROUND(I221*H221,2)</f>
        <v>0</v>
      </c>
      <c r="BL221" s="19" t="s">
        <v>148</v>
      </c>
      <c r="BM221" s="201" t="s">
        <v>311</v>
      </c>
    </row>
    <row r="222" spans="1:65" s="14" customFormat="1" ht="11.25">
      <c r="B222" s="215"/>
      <c r="C222" s="216"/>
      <c r="D222" s="205" t="s">
        <v>150</v>
      </c>
      <c r="E222" s="217" t="s">
        <v>19</v>
      </c>
      <c r="F222" s="218" t="s">
        <v>155</v>
      </c>
      <c r="G222" s="216"/>
      <c r="H222" s="217" t="s">
        <v>19</v>
      </c>
      <c r="I222" s="219"/>
      <c r="J222" s="216"/>
      <c r="K222" s="216"/>
      <c r="L222" s="220"/>
      <c r="M222" s="221"/>
      <c r="N222" s="222"/>
      <c r="O222" s="222"/>
      <c r="P222" s="222"/>
      <c r="Q222" s="222"/>
      <c r="R222" s="222"/>
      <c r="S222" s="222"/>
      <c r="T222" s="223"/>
      <c r="AT222" s="224" t="s">
        <v>150</v>
      </c>
      <c r="AU222" s="224" t="s">
        <v>80</v>
      </c>
      <c r="AV222" s="14" t="s">
        <v>77</v>
      </c>
      <c r="AW222" s="14" t="s">
        <v>31</v>
      </c>
      <c r="AX222" s="14" t="s">
        <v>69</v>
      </c>
      <c r="AY222" s="224" t="s">
        <v>141</v>
      </c>
    </row>
    <row r="223" spans="1:65" s="13" customFormat="1" ht="11.25">
      <c r="B223" s="203"/>
      <c r="C223" s="204"/>
      <c r="D223" s="205" t="s">
        <v>150</v>
      </c>
      <c r="E223" s="206" t="s">
        <v>19</v>
      </c>
      <c r="F223" s="207" t="s">
        <v>276</v>
      </c>
      <c r="G223" s="204"/>
      <c r="H223" s="208">
        <v>40</v>
      </c>
      <c r="I223" s="209"/>
      <c r="J223" s="204"/>
      <c r="K223" s="204"/>
      <c r="L223" s="210"/>
      <c r="M223" s="211"/>
      <c r="N223" s="212"/>
      <c r="O223" s="212"/>
      <c r="P223" s="212"/>
      <c r="Q223" s="212"/>
      <c r="R223" s="212"/>
      <c r="S223" s="212"/>
      <c r="T223" s="213"/>
      <c r="AT223" s="214" t="s">
        <v>150</v>
      </c>
      <c r="AU223" s="214" t="s">
        <v>80</v>
      </c>
      <c r="AV223" s="13" t="s">
        <v>80</v>
      </c>
      <c r="AW223" s="13" t="s">
        <v>31</v>
      </c>
      <c r="AX223" s="13" t="s">
        <v>69</v>
      </c>
      <c r="AY223" s="214" t="s">
        <v>141</v>
      </c>
    </row>
    <row r="224" spans="1:65" s="15" customFormat="1" ht="11.25">
      <c r="B224" s="225"/>
      <c r="C224" s="226"/>
      <c r="D224" s="205" t="s">
        <v>150</v>
      </c>
      <c r="E224" s="227" t="s">
        <v>19</v>
      </c>
      <c r="F224" s="228" t="s">
        <v>158</v>
      </c>
      <c r="G224" s="226"/>
      <c r="H224" s="229">
        <v>40</v>
      </c>
      <c r="I224" s="230"/>
      <c r="J224" s="226"/>
      <c r="K224" s="226"/>
      <c r="L224" s="231"/>
      <c r="M224" s="232"/>
      <c r="N224" s="233"/>
      <c r="O224" s="233"/>
      <c r="P224" s="233"/>
      <c r="Q224" s="233"/>
      <c r="R224" s="233"/>
      <c r="S224" s="233"/>
      <c r="T224" s="234"/>
      <c r="AT224" s="235" t="s">
        <v>150</v>
      </c>
      <c r="AU224" s="235" t="s">
        <v>80</v>
      </c>
      <c r="AV224" s="15" t="s">
        <v>148</v>
      </c>
      <c r="AW224" s="15" t="s">
        <v>31</v>
      </c>
      <c r="AX224" s="15" t="s">
        <v>77</v>
      </c>
      <c r="AY224" s="235" t="s">
        <v>141</v>
      </c>
    </row>
    <row r="225" spans="1:65" s="2" customFormat="1" ht="16.5" customHeight="1">
      <c r="A225" s="36"/>
      <c r="B225" s="37"/>
      <c r="C225" s="236" t="s">
        <v>312</v>
      </c>
      <c r="D225" s="236" t="s">
        <v>226</v>
      </c>
      <c r="E225" s="237" t="s">
        <v>313</v>
      </c>
      <c r="F225" s="238" t="s">
        <v>314</v>
      </c>
      <c r="G225" s="239" t="s">
        <v>310</v>
      </c>
      <c r="H225" s="240">
        <v>40.6</v>
      </c>
      <c r="I225" s="241"/>
      <c r="J225" s="242">
        <f>ROUND(I225*H225,2)</f>
        <v>0</v>
      </c>
      <c r="K225" s="238" t="s">
        <v>147</v>
      </c>
      <c r="L225" s="243"/>
      <c r="M225" s="244" t="s">
        <v>19</v>
      </c>
      <c r="N225" s="245" t="s">
        <v>40</v>
      </c>
      <c r="O225" s="66"/>
      <c r="P225" s="199">
        <f>O225*H225</f>
        <v>0</v>
      </c>
      <c r="Q225" s="199">
        <v>5.1399999999999996E-3</v>
      </c>
      <c r="R225" s="199">
        <f>Q225*H225</f>
        <v>0.20868399999999998</v>
      </c>
      <c r="S225" s="199">
        <v>0</v>
      </c>
      <c r="T225" s="200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01" t="s">
        <v>186</v>
      </c>
      <c r="AT225" s="201" t="s">
        <v>226</v>
      </c>
      <c r="AU225" s="201" t="s">
        <v>80</v>
      </c>
      <c r="AY225" s="19" t="s">
        <v>141</v>
      </c>
      <c r="BE225" s="202">
        <f>IF(N225="základní",J225,0)</f>
        <v>0</v>
      </c>
      <c r="BF225" s="202">
        <f>IF(N225="snížená",J225,0)</f>
        <v>0</v>
      </c>
      <c r="BG225" s="202">
        <f>IF(N225="zákl. přenesená",J225,0)</f>
        <v>0</v>
      </c>
      <c r="BH225" s="202">
        <f>IF(N225="sníž. přenesená",J225,0)</f>
        <v>0</v>
      </c>
      <c r="BI225" s="202">
        <f>IF(N225="nulová",J225,0)</f>
        <v>0</v>
      </c>
      <c r="BJ225" s="19" t="s">
        <v>77</v>
      </c>
      <c r="BK225" s="202">
        <f>ROUND(I225*H225,2)</f>
        <v>0</v>
      </c>
      <c r="BL225" s="19" t="s">
        <v>148</v>
      </c>
      <c r="BM225" s="201" t="s">
        <v>315</v>
      </c>
    </row>
    <row r="226" spans="1:65" s="13" customFormat="1" ht="11.25">
      <c r="B226" s="203"/>
      <c r="C226" s="204"/>
      <c r="D226" s="205" t="s">
        <v>150</v>
      </c>
      <c r="E226" s="206" t="s">
        <v>19</v>
      </c>
      <c r="F226" s="207" t="s">
        <v>316</v>
      </c>
      <c r="G226" s="204"/>
      <c r="H226" s="208">
        <v>40.6</v>
      </c>
      <c r="I226" s="209"/>
      <c r="J226" s="204"/>
      <c r="K226" s="204"/>
      <c r="L226" s="210"/>
      <c r="M226" s="211"/>
      <c r="N226" s="212"/>
      <c r="O226" s="212"/>
      <c r="P226" s="212"/>
      <c r="Q226" s="212"/>
      <c r="R226" s="212"/>
      <c r="S226" s="212"/>
      <c r="T226" s="213"/>
      <c r="AT226" s="214" t="s">
        <v>150</v>
      </c>
      <c r="AU226" s="214" t="s">
        <v>80</v>
      </c>
      <c r="AV226" s="13" t="s">
        <v>80</v>
      </c>
      <c r="AW226" s="13" t="s">
        <v>31</v>
      </c>
      <c r="AX226" s="13" t="s">
        <v>77</v>
      </c>
      <c r="AY226" s="214" t="s">
        <v>141</v>
      </c>
    </row>
    <row r="227" spans="1:65" s="2" customFormat="1" ht="16.5" customHeight="1">
      <c r="A227" s="36"/>
      <c r="B227" s="37"/>
      <c r="C227" s="190" t="s">
        <v>317</v>
      </c>
      <c r="D227" s="190" t="s">
        <v>143</v>
      </c>
      <c r="E227" s="191" t="s">
        <v>318</v>
      </c>
      <c r="F227" s="192" t="s">
        <v>319</v>
      </c>
      <c r="G227" s="193" t="s">
        <v>320</v>
      </c>
      <c r="H227" s="194">
        <v>4</v>
      </c>
      <c r="I227" s="195"/>
      <c r="J227" s="196">
        <f>ROUND(I227*H227,2)</f>
        <v>0</v>
      </c>
      <c r="K227" s="192" t="s">
        <v>147</v>
      </c>
      <c r="L227" s="41"/>
      <c r="M227" s="197" t="s">
        <v>19</v>
      </c>
      <c r="N227" s="198" t="s">
        <v>40</v>
      </c>
      <c r="O227" s="66"/>
      <c r="P227" s="199">
        <f>O227*H227</f>
        <v>0</v>
      </c>
      <c r="Q227" s="199">
        <v>0</v>
      </c>
      <c r="R227" s="199">
        <f>Q227*H227</f>
        <v>0</v>
      </c>
      <c r="S227" s="199">
        <v>0</v>
      </c>
      <c r="T227" s="200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01" t="s">
        <v>148</v>
      </c>
      <c r="AT227" s="201" t="s">
        <v>143</v>
      </c>
      <c r="AU227" s="201" t="s">
        <v>80</v>
      </c>
      <c r="AY227" s="19" t="s">
        <v>141</v>
      </c>
      <c r="BE227" s="202">
        <f>IF(N227="základní",J227,0)</f>
        <v>0</v>
      </c>
      <c r="BF227" s="202">
        <f>IF(N227="snížená",J227,0)</f>
        <v>0</v>
      </c>
      <c r="BG227" s="202">
        <f>IF(N227="zákl. přenesená",J227,0)</f>
        <v>0</v>
      </c>
      <c r="BH227" s="202">
        <f>IF(N227="sníž. přenesená",J227,0)</f>
        <v>0</v>
      </c>
      <c r="BI227" s="202">
        <f>IF(N227="nulová",J227,0)</f>
        <v>0</v>
      </c>
      <c r="BJ227" s="19" t="s">
        <v>77</v>
      </c>
      <c r="BK227" s="202">
        <f>ROUND(I227*H227,2)</f>
        <v>0</v>
      </c>
      <c r="BL227" s="19" t="s">
        <v>148</v>
      </c>
      <c r="BM227" s="201" t="s">
        <v>321</v>
      </c>
    </row>
    <row r="228" spans="1:65" s="14" customFormat="1" ht="11.25">
      <c r="B228" s="215"/>
      <c r="C228" s="216"/>
      <c r="D228" s="205" t="s">
        <v>150</v>
      </c>
      <c r="E228" s="217" t="s">
        <v>19</v>
      </c>
      <c r="F228" s="218" t="s">
        <v>322</v>
      </c>
      <c r="G228" s="216"/>
      <c r="H228" s="217" t="s">
        <v>19</v>
      </c>
      <c r="I228" s="219"/>
      <c r="J228" s="216"/>
      <c r="K228" s="216"/>
      <c r="L228" s="220"/>
      <c r="M228" s="221"/>
      <c r="N228" s="222"/>
      <c r="O228" s="222"/>
      <c r="P228" s="222"/>
      <c r="Q228" s="222"/>
      <c r="R228" s="222"/>
      <c r="S228" s="222"/>
      <c r="T228" s="223"/>
      <c r="AT228" s="224" t="s">
        <v>150</v>
      </c>
      <c r="AU228" s="224" t="s">
        <v>80</v>
      </c>
      <c r="AV228" s="14" t="s">
        <v>77</v>
      </c>
      <c r="AW228" s="14" t="s">
        <v>31</v>
      </c>
      <c r="AX228" s="14" t="s">
        <v>69</v>
      </c>
      <c r="AY228" s="224" t="s">
        <v>141</v>
      </c>
    </row>
    <row r="229" spans="1:65" s="13" customFormat="1" ht="11.25">
      <c r="B229" s="203"/>
      <c r="C229" s="204"/>
      <c r="D229" s="205" t="s">
        <v>150</v>
      </c>
      <c r="E229" s="206" t="s">
        <v>19</v>
      </c>
      <c r="F229" s="207" t="s">
        <v>323</v>
      </c>
      <c r="G229" s="204"/>
      <c r="H229" s="208">
        <v>4</v>
      </c>
      <c r="I229" s="209"/>
      <c r="J229" s="204"/>
      <c r="K229" s="204"/>
      <c r="L229" s="210"/>
      <c r="M229" s="211"/>
      <c r="N229" s="212"/>
      <c r="O229" s="212"/>
      <c r="P229" s="212"/>
      <c r="Q229" s="212"/>
      <c r="R229" s="212"/>
      <c r="S229" s="212"/>
      <c r="T229" s="213"/>
      <c r="AT229" s="214" t="s">
        <v>150</v>
      </c>
      <c r="AU229" s="214" t="s">
        <v>80</v>
      </c>
      <c r="AV229" s="13" t="s">
        <v>80</v>
      </c>
      <c r="AW229" s="13" t="s">
        <v>31</v>
      </c>
      <c r="AX229" s="13" t="s">
        <v>69</v>
      </c>
      <c r="AY229" s="214" t="s">
        <v>141</v>
      </c>
    </row>
    <row r="230" spans="1:65" s="15" customFormat="1" ht="11.25">
      <c r="B230" s="225"/>
      <c r="C230" s="226"/>
      <c r="D230" s="205" t="s">
        <v>150</v>
      </c>
      <c r="E230" s="227" t="s">
        <v>19</v>
      </c>
      <c r="F230" s="228" t="s">
        <v>158</v>
      </c>
      <c r="G230" s="226"/>
      <c r="H230" s="229">
        <v>4</v>
      </c>
      <c r="I230" s="230"/>
      <c r="J230" s="226"/>
      <c r="K230" s="226"/>
      <c r="L230" s="231"/>
      <c r="M230" s="232"/>
      <c r="N230" s="233"/>
      <c r="O230" s="233"/>
      <c r="P230" s="233"/>
      <c r="Q230" s="233"/>
      <c r="R230" s="233"/>
      <c r="S230" s="233"/>
      <c r="T230" s="234"/>
      <c r="AT230" s="235" t="s">
        <v>150</v>
      </c>
      <c r="AU230" s="235" t="s">
        <v>80</v>
      </c>
      <c r="AV230" s="15" t="s">
        <v>148</v>
      </c>
      <c r="AW230" s="15" t="s">
        <v>31</v>
      </c>
      <c r="AX230" s="15" t="s">
        <v>77</v>
      </c>
      <c r="AY230" s="235" t="s">
        <v>141</v>
      </c>
    </row>
    <row r="231" spans="1:65" s="2" customFormat="1" ht="16.5" customHeight="1">
      <c r="A231" s="36"/>
      <c r="B231" s="37"/>
      <c r="C231" s="236" t="s">
        <v>324</v>
      </c>
      <c r="D231" s="236" t="s">
        <v>226</v>
      </c>
      <c r="E231" s="237" t="s">
        <v>325</v>
      </c>
      <c r="F231" s="238" t="s">
        <v>326</v>
      </c>
      <c r="G231" s="239" t="s">
        <v>320</v>
      </c>
      <c r="H231" s="240">
        <v>2.0299999999999998</v>
      </c>
      <c r="I231" s="241"/>
      <c r="J231" s="242">
        <f>ROUND(I231*H231,2)</f>
        <v>0</v>
      </c>
      <c r="K231" s="238" t="s">
        <v>147</v>
      </c>
      <c r="L231" s="243"/>
      <c r="M231" s="244" t="s">
        <v>19</v>
      </c>
      <c r="N231" s="245" t="s">
        <v>40</v>
      </c>
      <c r="O231" s="66"/>
      <c r="P231" s="199">
        <f>O231*H231</f>
        <v>0</v>
      </c>
      <c r="Q231" s="199">
        <v>1.1999999999999999E-3</v>
      </c>
      <c r="R231" s="199">
        <f>Q231*H231</f>
        <v>2.4359999999999994E-3</v>
      </c>
      <c r="S231" s="199">
        <v>0</v>
      </c>
      <c r="T231" s="200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01" t="s">
        <v>186</v>
      </c>
      <c r="AT231" s="201" t="s">
        <v>226</v>
      </c>
      <c r="AU231" s="201" t="s">
        <v>80</v>
      </c>
      <c r="AY231" s="19" t="s">
        <v>141</v>
      </c>
      <c r="BE231" s="202">
        <f>IF(N231="základní",J231,0)</f>
        <v>0</v>
      </c>
      <c r="BF231" s="202">
        <f>IF(N231="snížená",J231,0)</f>
        <v>0</v>
      </c>
      <c r="BG231" s="202">
        <f>IF(N231="zákl. přenesená",J231,0)</f>
        <v>0</v>
      </c>
      <c r="BH231" s="202">
        <f>IF(N231="sníž. přenesená",J231,0)</f>
        <v>0</v>
      </c>
      <c r="BI231" s="202">
        <f>IF(N231="nulová",J231,0)</f>
        <v>0</v>
      </c>
      <c r="BJ231" s="19" t="s">
        <v>77</v>
      </c>
      <c r="BK231" s="202">
        <f>ROUND(I231*H231,2)</f>
        <v>0</v>
      </c>
      <c r="BL231" s="19" t="s">
        <v>148</v>
      </c>
      <c r="BM231" s="201" t="s">
        <v>327</v>
      </c>
    </row>
    <row r="232" spans="1:65" s="13" customFormat="1" ht="11.25">
      <c r="B232" s="203"/>
      <c r="C232" s="204"/>
      <c r="D232" s="205" t="s">
        <v>150</v>
      </c>
      <c r="E232" s="206" t="s">
        <v>19</v>
      </c>
      <c r="F232" s="207" t="s">
        <v>328</v>
      </c>
      <c r="G232" s="204"/>
      <c r="H232" s="208">
        <v>2.0299999999999998</v>
      </c>
      <c r="I232" s="209"/>
      <c r="J232" s="204"/>
      <c r="K232" s="204"/>
      <c r="L232" s="210"/>
      <c r="M232" s="211"/>
      <c r="N232" s="212"/>
      <c r="O232" s="212"/>
      <c r="P232" s="212"/>
      <c r="Q232" s="212"/>
      <c r="R232" s="212"/>
      <c r="S232" s="212"/>
      <c r="T232" s="213"/>
      <c r="AT232" s="214" t="s">
        <v>150</v>
      </c>
      <c r="AU232" s="214" t="s">
        <v>80</v>
      </c>
      <c r="AV232" s="13" t="s">
        <v>80</v>
      </c>
      <c r="AW232" s="13" t="s">
        <v>31</v>
      </c>
      <c r="AX232" s="13" t="s">
        <v>77</v>
      </c>
      <c r="AY232" s="214" t="s">
        <v>141</v>
      </c>
    </row>
    <row r="233" spans="1:65" s="2" customFormat="1" ht="16.5" customHeight="1">
      <c r="A233" s="36"/>
      <c r="B233" s="37"/>
      <c r="C233" s="236" t="s">
        <v>329</v>
      </c>
      <c r="D233" s="236" t="s">
        <v>226</v>
      </c>
      <c r="E233" s="237" t="s">
        <v>330</v>
      </c>
      <c r="F233" s="238" t="s">
        <v>331</v>
      </c>
      <c r="G233" s="239" t="s">
        <v>320</v>
      </c>
      <c r="H233" s="240">
        <v>1.0149999999999999</v>
      </c>
      <c r="I233" s="241"/>
      <c r="J233" s="242">
        <f>ROUND(I233*H233,2)</f>
        <v>0</v>
      </c>
      <c r="K233" s="238" t="s">
        <v>147</v>
      </c>
      <c r="L233" s="243"/>
      <c r="M233" s="244" t="s">
        <v>19</v>
      </c>
      <c r="N233" s="245" t="s">
        <v>40</v>
      </c>
      <c r="O233" s="66"/>
      <c r="P233" s="199">
        <f>O233*H233</f>
        <v>0</v>
      </c>
      <c r="Q233" s="199">
        <v>1E-3</v>
      </c>
      <c r="R233" s="199">
        <f>Q233*H233</f>
        <v>1.0149999999999998E-3</v>
      </c>
      <c r="S233" s="199">
        <v>0</v>
      </c>
      <c r="T233" s="200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01" t="s">
        <v>186</v>
      </c>
      <c r="AT233" s="201" t="s">
        <v>226</v>
      </c>
      <c r="AU233" s="201" t="s">
        <v>80</v>
      </c>
      <c r="AY233" s="19" t="s">
        <v>141</v>
      </c>
      <c r="BE233" s="202">
        <f>IF(N233="základní",J233,0)</f>
        <v>0</v>
      </c>
      <c r="BF233" s="202">
        <f>IF(N233="snížená",J233,0)</f>
        <v>0</v>
      </c>
      <c r="BG233" s="202">
        <f>IF(N233="zákl. přenesená",J233,0)</f>
        <v>0</v>
      </c>
      <c r="BH233" s="202">
        <f>IF(N233="sníž. přenesená",J233,0)</f>
        <v>0</v>
      </c>
      <c r="BI233" s="202">
        <f>IF(N233="nulová",J233,0)</f>
        <v>0</v>
      </c>
      <c r="BJ233" s="19" t="s">
        <v>77</v>
      </c>
      <c r="BK233" s="202">
        <f>ROUND(I233*H233,2)</f>
        <v>0</v>
      </c>
      <c r="BL233" s="19" t="s">
        <v>148</v>
      </c>
      <c r="BM233" s="201" t="s">
        <v>332</v>
      </c>
    </row>
    <row r="234" spans="1:65" s="13" customFormat="1" ht="11.25">
      <c r="B234" s="203"/>
      <c r="C234" s="204"/>
      <c r="D234" s="205" t="s">
        <v>150</v>
      </c>
      <c r="E234" s="206" t="s">
        <v>19</v>
      </c>
      <c r="F234" s="207" t="s">
        <v>333</v>
      </c>
      <c r="G234" s="204"/>
      <c r="H234" s="208">
        <v>1.0149999999999999</v>
      </c>
      <c r="I234" s="209"/>
      <c r="J234" s="204"/>
      <c r="K234" s="204"/>
      <c r="L234" s="210"/>
      <c r="M234" s="211"/>
      <c r="N234" s="212"/>
      <c r="O234" s="212"/>
      <c r="P234" s="212"/>
      <c r="Q234" s="212"/>
      <c r="R234" s="212"/>
      <c r="S234" s="212"/>
      <c r="T234" s="213"/>
      <c r="AT234" s="214" t="s">
        <v>150</v>
      </c>
      <c r="AU234" s="214" t="s">
        <v>80</v>
      </c>
      <c r="AV234" s="13" t="s">
        <v>80</v>
      </c>
      <c r="AW234" s="13" t="s">
        <v>31</v>
      </c>
      <c r="AX234" s="13" t="s">
        <v>77</v>
      </c>
      <c r="AY234" s="214" t="s">
        <v>141</v>
      </c>
    </row>
    <row r="235" spans="1:65" s="2" customFormat="1" ht="16.5" customHeight="1">
      <c r="A235" s="36"/>
      <c r="B235" s="37"/>
      <c r="C235" s="236" t="s">
        <v>90</v>
      </c>
      <c r="D235" s="236" t="s">
        <v>226</v>
      </c>
      <c r="E235" s="237" t="s">
        <v>334</v>
      </c>
      <c r="F235" s="238" t="s">
        <v>335</v>
      </c>
      <c r="G235" s="239" t="s">
        <v>320</v>
      </c>
      <c r="H235" s="240">
        <v>1.0149999999999999</v>
      </c>
      <c r="I235" s="241"/>
      <c r="J235" s="242">
        <f>ROUND(I235*H235,2)</f>
        <v>0</v>
      </c>
      <c r="K235" s="238" t="s">
        <v>147</v>
      </c>
      <c r="L235" s="243"/>
      <c r="M235" s="244" t="s">
        <v>19</v>
      </c>
      <c r="N235" s="245" t="s">
        <v>40</v>
      </c>
      <c r="O235" s="66"/>
      <c r="P235" s="199">
        <f>O235*H235</f>
        <v>0</v>
      </c>
      <c r="Q235" s="199">
        <v>1.1999999999999999E-3</v>
      </c>
      <c r="R235" s="199">
        <f>Q235*H235</f>
        <v>1.2179999999999997E-3</v>
      </c>
      <c r="S235" s="199">
        <v>0</v>
      </c>
      <c r="T235" s="200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01" t="s">
        <v>186</v>
      </c>
      <c r="AT235" s="201" t="s">
        <v>226</v>
      </c>
      <c r="AU235" s="201" t="s">
        <v>80</v>
      </c>
      <c r="AY235" s="19" t="s">
        <v>141</v>
      </c>
      <c r="BE235" s="202">
        <f>IF(N235="základní",J235,0)</f>
        <v>0</v>
      </c>
      <c r="BF235" s="202">
        <f>IF(N235="snížená",J235,0)</f>
        <v>0</v>
      </c>
      <c r="BG235" s="202">
        <f>IF(N235="zákl. přenesená",J235,0)</f>
        <v>0</v>
      </c>
      <c r="BH235" s="202">
        <f>IF(N235="sníž. přenesená",J235,0)</f>
        <v>0</v>
      </c>
      <c r="BI235" s="202">
        <f>IF(N235="nulová",J235,0)</f>
        <v>0</v>
      </c>
      <c r="BJ235" s="19" t="s">
        <v>77</v>
      </c>
      <c r="BK235" s="202">
        <f>ROUND(I235*H235,2)</f>
        <v>0</v>
      </c>
      <c r="BL235" s="19" t="s">
        <v>148</v>
      </c>
      <c r="BM235" s="201" t="s">
        <v>336</v>
      </c>
    </row>
    <row r="236" spans="1:65" s="13" customFormat="1" ht="11.25">
      <c r="B236" s="203"/>
      <c r="C236" s="204"/>
      <c r="D236" s="205" t="s">
        <v>150</v>
      </c>
      <c r="E236" s="206" t="s">
        <v>19</v>
      </c>
      <c r="F236" s="207" t="s">
        <v>333</v>
      </c>
      <c r="G236" s="204"/>
      <c r="H236" s="208">
        <v>1.0149999999999999</v>
      </c>
      <c r="I236" s="209"/>
      <c r="J236" s="204"/>
      <c r="K236" s="204"/>
      <c r="L236" s="210"/>
      <c r="M236" s="211"/>
      <c r="N236" s="212"/>
      <c r="O236" s="212"/>
      <c r="P236" s="212"/>
      <c r="Q236" s="212"/>
      <c r="R236" s="212"/>
      <c r="S236" s="212"/>
      <c r="T236" s="213"/>
      <c r="AT236" s="214" t="s">
        <v>150</v>
      </c>
      <c r="AU236" s="214" t="s">
        <v>80</v>
      </c>
      <c r="AV236" s="13" t="s">
        <v>80</v>
      </c>
      <c r="AW236" s="13" t="s">
        <v>31</v>
      </c>
      <c r="AX236" s="13" t="s">
        <v>77</v>
      </c>
      <c r="AY236" s="214" t="s">
        <v>141</v>
      </c>
    </row>
    <row r="237" spans="1:65" s="2" customFormat="1" ht="24" customHeight="1">
      <c r="A237" s="36"/>
      <c r="B237" s="37"/>
      <c r="C237" s="190" t="s">
        <v>337</v>
      </c>
      <c r="D237" s="190" t="s">
        <v>143</v>
      </c>
      <c r="E237" s="191" t="s">
        <v>338</v>
      </c>
      <c r="F237" s="192" t="s">
        <v>339</v>
      </c>
      <c r="G237" s="193" t="s">
        <v>320</v>
      </c>
      <c r="H237" s="194">
        <v>3</v>
      </c>
      <c r="I237" s="195"/>
      <c r="J237" s="196">
        <f>ROUND(I237*H237,2)</f>
        <v>0</v>
      </c>
      <c r="K237" s="192" t="s">
        <v>147</v>
      </c>
      <c r="L237" s="41"/>
      <c r="M237" s="197" t="s">
        <v>19</v>
      </c>
      <c r="N237" s="198" t="s">
        <v>40</v>
      </c>
      <c r="O237" s="66"/>
      <c r="P237" s="199">
        <f>O237*H237</f>
        <v>0</v>
      </c>
      <c r="Q237" s="199">
        <v>0</v>
      </c>
      <c r="R237" s="199">
        <f>Q237*H237</f>
        <v>0</v>
      </c>
      <c r="S237" s="199">
        <v>0</v>
      </c>
      <c r="T237" s="200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01" t="s">
        <v>148</v>
      </c>
      <c r="AT237" s="201" t="s">
        <v>143</v>
      </c>
      <c r="AU237" s="201" t="s">
        <v>80</v>
      </c>
      <c r="AY237" s="19" t="s">
        <v>141</v>
      </c>
      <c r="BE237" s="202">
        <f>IF(N237="základní",J237,0)</f>
        <v>0</v>
      </c>
      <c r="BF237" s="202">
        <f>IF(N237="snížená",J237,0)</f>
        <v>0</v>
      </c>
      <c r="BG237" s="202">
        <f>IF(N237="zákl. přenesená",J237,0)</f>
        <v>0</v>
      </c>
      <c r="BH237" s="202">
        <f>IF(N237="sníž. přenesená",J237,0)</f>
        <v>0</v>
      </c>
      <c r="BI237" s="202">
        <f>IF(N237="nulová",J237,0)</f>
        <v>0</v>
      </c>
      <c r="BJ237" s="19" t="s">
        <v>77</v>
      </c>
      <c r="BK237" s="202">
        <f>ROUND(I237*H237,2)</f>
        <v>0</v>
      </c>
      <c r="BL237" s="19" t="s">
        <v>148</v>
      </c>
      <c r="BM237" s="201" t="s">
        <v>340</v>
      </c>
    </row>
    <row r="238" spans="1:65" s="14" customFormat="1" ht="11.25">
      <c r="B238" s="215"/>
      <c r="C238" s="216"/>
      <c r="D238" s="205" t="s">
        <v>150</v>
      </c>
      <c r="E238" s="217" t="s">
        <v>19</v>
      </c>
      <c r="F238" s="218" t="s">
        <v>341</v>
      </c>
      <c r="G238" s="216"/>
      <c r="H238" s="217" t="s">
        <v>19</v>
      </c>
      <c r="I238" s="219"/>
      <c r="J238" s="216"/>
      <c r="K238" s="216"/>
      <c r="L238" s="220"/>
      <c r="M238" s="221"/>
      <c r="N238" s="222"/>
      <c r="O238" s="222"/>
      <c r="P238" s="222"/>
      <c r="Q238" s="222"/>
      <c r="R238" s="222"/>
      <c r="S238" s="222"/>
      <c r="T238" s="223"/>
      <c r="AT238" s="224" t="s">
        <v>150</v>
      </c>
      <c r="AU238" s="224" t="s">
        <v>80</v>
      </c>
      <c r="AV238" s="14" t="s">
        <v>77</v>
      </c>
      <c r="AW238" s="14" t="s">
        <v>31</v>
      </c>
      <c r="AX238" s="14" t="s">
        <v>69</v>
      </c>
      <c r="AY238" s="224" t="s">
        <v>141</v>
      </c>
    </row>
    <row r="239" spans="1:65" s="13" customFormat="1" ht="11.25">
      <c r="B239" s="203"/>
      <c r="C239" s="204"/>
      <c r="D239" s="205" t="s">
        <v>150</v>
      </c>
      <c r="E239" s="206" t="s">
        <v>19</v>
      </c>
      <c r="F239" s="207" t="s">
        <v>342</v>
      </c>
      <c r="G239" s="204"/>
      <c r="H239" s="208">
        <v>3</v>
      </c>
      <c r="I239" s="209"/>
      <c r="J239" s="204"/>
      <c r="K239" s="204"/>
      <c r="L239" s="210"/>
      <c r="M239" s="211"/>
      <c r="N239" s="212"/>
      <c r="O239" s="212"/>
      <c r="P239" s="212"/>
      <c r="Q239" s="212"/>
      <c r="R239" s="212"/>
      <c r="S239" s="212"/>
      <c r="T239" s="213"/>
      <c r="AT239" s="214" t="s">
        <v>150</v>
      </c>
      <c r="AU239" s="214" t="s">
        <v>80</v>
      </c>
      <c r="AV239" s="13" t="s">
        <v>80</v>
      </c>
      <c r="AW239" s="13" t="s">
        <v>31</v>
      </c>
      <c r="AX239" s="13" t="s">
        <v>69</v>
      </c>
      <c r="AY239" s="214" t="s">
        <v>141</v>
      </c>
    </row>
    <row r="240" spans="1:65" s="15" customFormat="1" ht="11.25">
      <c r="B240" s="225"/>
      <c r="C240" s="226"/>
      <c r="D240" s="205" t="s">
        <v>150</v>
      </c>
      <c r="E240" s="227" t="s">
        <v>19</v>
      </c>
      <c r="F240" s="228" t="s">
        <v>158</v>
      </c>
      <c r="G240" s="226"/>
      <c r="H240" s="229">
        <v>3</v>
      </c>
      <c r="I240" s="230"/>
      <c r="J240" s="226"/>
      <c r="K240" s="226"/>
      <c r="L240" s="231"/>
      <c r="M240" s="232"/>
      <c r="N240" s="233"/>
      <c r="O240" s="233"/>
      <c r="P240" s="233"/>
      <c r="Q240" s="233"/>
      <c r="R240" s="233"/>
      <c r="S240" s="233"/>
      <c r="T240" s="234"/>
      <c r="AT240" s="235" t="s">
        <v>150</v>
      </c>
      <c r="AU240" s="235" t="s">
        <v>80</v>
      </c>
      <c r="AV240" s="15" t="s">
        <v>148</v>
      </c>
      <c r="AW240" s="15" t="s">
        <v>31</v>
      </c>
      <c r="AX240" s="15" t="s">
        <v>77</v>
      </c>
      <c r="AY240" s="235" t="s">
        <v>141</v>
      </c>
    </row>
    <row r="241" spans="1:65" s="2" customFormat="1" ht="16.5" customHeight="1">
      <c r="A241" s="36"/>
      <c r="B241" s="37"/>
      <c r="C241" s="236" t="s">
        <v>343</v>
      </c>
      <c r="D241" s="236" t="s">
        <v>226</v>
      </c>
      <c r="E241" s="237" t="s">
        <v>344</v>
      </c>
      <c r="F241" s="238" t="s">
        <v>345</v>
      </c>
      <c r="G241" s="239" t="s">
        <v>320</v>
      </c>
      <c r="H241" s="240">
        <v>3.0449999999999999</v>
      </c>
      <c r="I241" s="241"/>
      <c r="J241" s="242">
        <f>ROUND(I241*H241,2)</f>
        <v>0</v>
      </c>
      <c r="K241" s="238" t="s">
        <v>147</v>
      </c>
      <c r="L241" s="243"/>
      <c r="M241" s="244" t="s">
        <v>19</v>
      </c>
      <c r="N241" s="245" t="s">
        <v>40</v>
      </c>
      <c r="O241" s="66"/>
      <c r="P241" s="199">
        <f>O241*H241</f>
        <v>0</v>
      </c>
      <c r="Q241" s="199">
        <v>2.0999999999999999E-3</v>
      </c>
      <c r="R241" s="199">
        <f>Q241*H241</f>
        <v>6.3944999999999991E-3</v>
      </c>
      <c r="S241" s="199">
        <v>0</v>
      </c>
      <c r="T241" s="200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01" t="s">
        <v>186</v>
      </c>
      <c r="AT241" s="201" t="s">
        <v>226</v>
      </c>
      <c r="AU241" s="201" t="s">
        <v>80</v>
      </c>
      <c r="AY241" s="19" t="s">
        <v>141</v>
      </c>
      <c r="BE241" s="202">
        <f>IF(N241="základní",J241,0)</f>
        <v>0</v>
      </c>
      <c r="BF241" s="202">
        <f>IF(N241="snížená",J241,0)</f>
        <v>0</v>
      </c>
      <c r="BG241" s="202">
        <f>IF(N241="zákl. přenesená",J241,0)</f>
        <v>0</v>
      </c>
      <c r="BH241" s="202">
        <f>IF(N241="sníž. přenesená",J241,0)</f>
        <v>0</v>
      </c>
      <c r="BI241" s="202">
        <f>IF(N241="nulová",J241,0)</f>
        <v>0</v>
      </c>
      <c r="BJ241" s="19" t="s">
        <v>77</v>
      </c>
      <c r="BK241" s="202">
        <f>ROUND(I241*H241,2)</f>
        <v>0</v>
      </c>
      <c r="BL241" s="19" t="s">
        <v>148</v>
      </c>
      <c r="BM241" s="201" t="s">
        <v>346</v>
      </c>
    </row>
    <row r="242" spans="1:65" s="13" customFormat="1" ht="11.25">
      <c r="B242" s="203"/>
      <c r="C242" s="204"/>
      <c r="D242" s="205" t="s">
        <v>150</v>
      </c>
      <c r="E242" s="206" t="s">
        <v>19</v>
      </c>
      <c r="F242" s="207" t="s">
        <v>347</v>
      </c>
      <c r="G242" s="204"/>
      <c r="H242" s="208">
        <v>3.0449999999999999</v>
      </c>
      <c r="I242" s="209"/>
      <c r="J242" s="204"/>
      <c r="K242" s="204"/>
      <c r="L242" s="210"/>
      <c r="M242" s="211"/>
      <c r="N242" s="212"/>
      <c r="O242" s="212"/>
      <c r="P242" s="212"/>
      <c r="Q242" s="212"/>
      <c r="R242" s="212"/>
      <c r="S242" s="212"/>
      <c r="T242" s="213"/>
      <c r="AT242" s="214" t="s">
        <v>150</v>
      </c>
      <c r="AU242" s="214" t="s">
        <v>80</v>
      </c>
      <c r="AV242" s="13" t="s">
        <v>80</v>
      </c>
      <c r="AW242" s="13" t="s">
        <v>31</v>
      </c>
      <c r="AX242" s="13" t="s">
        <v>77</v>
      </c>
      <c r="AY242" s="214" t="s">
        <v>141</v>
      </c>
    </row>
    <row r="243" spans="1:65" s="2" customFormat="1" ht="16.5" customHeight="1">
      <c r="A243" s="36"/>
      <c r="B243" s="37"/>
      <c r="C243" s="190" t="s">
        <v>348</v>
      </c>
      <c r="D243" s="190" t="s">
        <v>143</v>
      </c>
      <c r="E243" s="191" t="s">
        <v>349</v>
      </c>
      <c r="F243" s="192" t="s">
        <v>350</v>
      </c>
      <c r="G243" s="193" t="s">
        <v>351</v>
      </c>
      <c r="H243" s="194">
        <v>7</v>
      </c>
      <c r="I243" s="195"/>
      <c r="J243" s="196">
        <f>ROUND(I243*H243,2)</f>
        <v>0</v>
      </c>
      <c r="K243" s="192" t="s">
        <v>147</v>
      </c>
      <c r="L243" s="41"/>
      <c r="M243" s="197" t="s">
        <v>19</v>
      </c>
      <c r="N243" s="198" t="s">
        <v>40</v>
      </c>
      <c r="O243" s="66"/>
      <c r="P243" s="199">
        <f>O243*H243</f>
        <v>0</v>
      </c>
      <c r="Q243" s="199">
        <v>1.8000000000000001E-4</v>
      </c>
      <c r="R243" s="199">
        <f>Q243*H243</f>
        <v>1.2600000000000001E-3</v>
      </c>
      <c r="S243" s="199">
        <v>0</v>
      </c>
      <c r="T243" s="200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01" t="s">
        <v>148</v>
      </c>
      <c r="AT243" s="201" t="s">
        <v>143</v>
      </c>
      <c r="AU243" s="201" t="s">
        <v>80</v>
      </c>
      <c r="AY243" s="19" t="s">
        <v>141</v>
      </c>
      <c r="BE243" s="202">
        <f>IF(N243="základní",J243,0)</f>
        <v>0</v>
      </c>
      <c r="BF243" s="202">
        <f>IF(N243="snížená",J243,0)</f>
        <v>0</v>
      </c>
      <c r="BG243" s="202">
        <f>IF(N243="zákl. přenesená",J243,0)</f>
        <v>0</v>
      </c>
      <c r="BH243" s="202">
        <f>IF(N243="sníž. přenesená",J243,0)</f>
        <v>0</v>
      </c>
      <c r="BI243" s="202">
        <f>IF(N243="nulová",J243,0)</f>
        <v>0</v>
      </c>
      <c r="BJ243" s="19" t="s">
        <v>77</v>
      </c>
      <c r="BK243" s="202">
        <f>ROUND(I243*H243,2)</f>
        <v>0</v>
      </c>
      <c r="BL243" s="19" t="s">
        <v>148</v>
      </c>
      <c r="BM243" s="201" t="s">
        <v>352</v>
      </c>
    </row>
    <row r="244" spans="1:65" s="2" customFormat="1" ht="24" customHeight="1">
      <c r="A244" s="36"/>
      <c r="B244" s="37"/>
      <c r="C244" s="190" t="s">
        <v>353</v>
      </c>
      <c r="D244" s="190" t="s">
        <v>143</v>
      </c>
      <c r="E244" s="191" t="s">
        <v>354</v>
      </c>
      <c r="F244" s="192" t="s">
        <v>355</v>
      </c>
      <c r="G244" s="193" t="s">
        <v>320</v>
      </c>
      <c r="H244" s="194">
        <v>1</v>
      </c>
      <c r="I244" s="195"/>
      <c r="J244" s="196">
        <f>ROUND(I244*H244,2)</f>
        <v>0</v>
      </c>
      <c r="K244" s="192" t="s">
        <v>147</v>
      </c>
      <c r="L244" s="41"/>
      <c r="M244" s="197" t="s">
        <v>19</v>
      </c>
      <c r="N244" s="198" t="s">
        <v>40</v>
      </c>
      <c r="O244" s="66"/>
      <c r="P244" s="199">
        <f>O244*H244</f>
        <v>0</v>
      </c>
      <c r="Q244" s="199">
        <v>8.2049999999999998E-2</v>
      </c>
      <c r="R244" s="199">
        <f>Q244*H244</f>
        <v>8.2049999999999998E-2</v>
      </c>
      <c r="S244" s="199">
        <v>0</v>
      </c>
      <c r="T244" s="200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01" t="s">
        <v>148</v>
      </c>
      <c r="AT244" s="201" t="s">
        <v>143</v>
      </c>
      <c r="AU244" s="201" t="s">
        <v>80</v>
      </c>
      <c r="AY244" s="19" t="s">
        <v>141</v>
      </c>
      <c r="BE244" s="202">
        <f>IF(N244="základní",J244,0)</f>
        <v>0</v>
      </c>
      <c r="BF244" s="202">
        <f>IF(N244="snížená",J244,0)</f>
        <v>0</v>
      </c>
      <c r="BG244" s="202">
        <f>IF(N244="zákl. přenesená",J244,0)</f>
        <v>0</v>
      </c>
      <c r="BH244" s="202">
        <f>IF(N244="sníž. přenesená",J244,0)</f>
        <v>0</v>
      </c>
      <c r="BI244" s="202">
        <f>IF(N244="nulová",J244,0)</f>
        <v>0</v>
      </c>
      <c r="BJ244" s="19" t="s">
        <v>77</v>
      </c>
      <c r="BK244" s="202">
        <f>ROUND(I244*H244,2)</f>
        <v>0</v>
      </c>
      <c r="BL244" s="19" t="s">
        <v>148</v>
      </c>
      <c r="BM244" s="201" t="s">
        <v>356</v>
      </c>
    </row>
    <row r="245" spans="1:65" s="14" customFormat="1" ht="11.25">
      <c r="B245" s="215"/>
      <c r="C245" s="216"/>
      <c r="D245" s="205" t="s">
        <v>150</v>
      </c>
      <c r="E245" s="217" t="s">
        <v>19</v>
      </c>
      <c r="F245" s="218" t="s">
        <v>155</v>
      </c>
      <c r="G245" s="216"/>
      <c r="H245" s="217" t="s">
        <v>19</v>
      </c>
      <c r="I245" s="219"/>
      <c r="J245" s="216"/>
      <c r="K245" s="216"/>
      <c r="L245" s="220"/>
      <c r="M245" s="221"/>
      <c r="N245" s="222"/>
      <c r="O245" s="222"/>
      <c r="P245" s="222"/>
      <c r="Q245" s="222"/>
      <c r="R245" s="222"/>
      <c r="S245" s="222"/>
      <c r="T245" s="223"/>
      <c r="AT245" s="224" t="s">
        <v>150</v>
      </c>
      <c r="AU245" s="224" t="s">
        <v>80</v>
      </c>
      <c r="AV245" s="14" t="s">
        <v>77</v>
      </c>
      <c r="AW245" s="14" t="s">
        <v>31</v>
      </c>
      <c r="AX245" s="14" t="s">
        <v>69</v>
      </c>
      <c r="AY245" s="224" t="s">
        <v>141</v>
      </c>
    </row>
    <row r="246" spans="1:65" s="13" customFormat="1" ht="11.25">
      <c r="B246" s="203"/>
      <c r="C246" s="204"/>
      <c r="D246" s="205" t="s">
        <v>150</v>
      </c>
      <c r="E246" s="206" t="s">
        <v>19</v>
      </c>
      <c r="F246" s="207" t="s">
        <v>77</v>
      </c>
      <c r="G246" s="204"/>
      <c r="H246" s="208">
        <v>1</v>
      </c>
      <c r="I246" s="209"/>
      <c r="J246" s="204"/>
      <c r="K246" s="204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150</v>
      </c>
      <c r="AU246" s="214" t="s">
        <v>80</v>
      </c>
      <c r="AV246" s="13" t="s">
        <v>80</v>
      </c>
      <c r="AW246" s="13" t="s">
        <v>31</v>
      </c>
      <c r="AX246" s="13" t="s">
        <v>69</v>
      </c>
      <c r="AY246" s="214" t="s">
        <v>141</v>
      </c>
    </row>
    <row r="247" spans="1:65" s="15" customFormat="1" ht="11.25">
      <c r="B247" s="225"/>
      <c r="C247" s="226"/>
      <c r="D247" s="205" t="s">
        <v>150</v>
      </c>
      <c r="E247" s="227" t="s">
        <v>19</v>
      </c>
      <c r="F247" s="228" t="s">
        <v>158</v>
      </c>
      <c r="G247" s="226"/>
      <c r="H247" s="229">
        <v>1</v>
      </c>
      <c r="I247" s="230"/>
      <c r="J247" s="226"/>
      <c r="K247" s="226"/>
      <c r="L247" s="231"/>
      <c r="M247" s="232"/>
      <c r="N247" s="233"/>
      <c r="O247" s="233"/>
      <c r="P247" s="233"/>
      <c r="Q247" s="233"/>
      <c r="R247" s="233"/>
      <c r="S247" s="233"/>
      <c r="T247" s="234"/>
      <c r="AT247" s="235" t="s">
        <v>150</v>
      </c>
      <c r="AU247" s="235" t="s">
        <v>80</v>
      </c>
      <c r="AV247" s="15" t="s">
        <v>148</v>
      </c>
      <c r="AW247" s="15" t="s">
        <v>31</v>
      </c>
      <c r="AX247" s="15" t="s">
        <v>77</v>
      </c>
      <c r="AY247" s="235" t="s">
        <v>141</v>
      </c>
    </row>
    <row r="248" spans="1:65" s="2" customFormat="1" ht="24" customHeight="1">
      <c r="A248" s="36"/>
      <c r="B248" s="37"/>
      <c r="C248" s="190" t="s">
        <v>357</v>
      </c>
      <c r="D248" s="190" t="s">
        <v>143</v>
      </c>
      <c r="E248" s="191" t="s">
        <v>358</v>
      </c>
      <c r="F248" s="192" t="s">
        <v>359</v>
      </c>
      <c r="G248" s="193" t="s">
        <v>320</v>
      </c>
      <c r="H248" s="194">
        <v>1</v>
      </c>
      <c r="I248" s="195"/>
      <c r="J248" s="196">
        <f>ROUND(I248*H248,2)</f>
        <v>0</v>
      </c>
      <c r="K248" s="192" t="s">
        <v>147</v>
      </c>
      <c r="L248" s="41"/>
      <c r="M248" s="197" t="s">
        <v>19</v>
      </c>
      <c r="N248" s="198" t="s">
        <v>40</v>
      </c>
      <c r="O248" s="66"/>
      <c r="P248" s="199">
        <f>O248*H248</f>
        <v>0</v>
      </c>
      <c r="Q248" s="199">
        <v>3.96E-3</v>
      </c>
      <c r="R248" s="199">
        <f>Q248*H248</f>
        <v>3.96E-3</v>
      </c>
      <c r="S248" s="199">
        <v>0</v>
      </c>
      <c r="T248" s="200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01" t="s">
        <v>148</v>
      </c>
      <c r="AT248" s="201" t="s">
        <v>143</v>
      </c>
      <c r="AU248" s="201" t="s">
        <v>80</v>
      </c>
      <c r="AY248" s="19" t="s">
        <v>141</v>
      </c>
      <c r="BE248" s="202">
        <f>IF(N248="základní",J248,0)</f>
        <v>0</v>
      </c>
      <c r="BF248" s="202">
        <f>IF(N248="snížená",J248,0)</f>
        <v>0</v>
      </c>
      <c r="BG248" s="202">
        <f>IF(N248="zákl. přenesená",J248,0)</f>
        <v>0</v>
      </c>
      <c r="BH248" s="202">
        <f>IF(N248="sníž. přenesená",J248,0)</f>
        <v>0</v>
      </c>
      <c r="BI248" s="202">
        <f>IF(N248="nulová",J248,0)</f>
        <v>0</v>
      </c>
      <c r="BJ248" s="19" t="s">
        <v>77</v>
      </c>
      <c r="BK248" s="202">
        <f>ROUND(I248*H248,2)</f>
        <v>0</v>
      </c>
      <c r="BL248" s="19" t="s">
        <v>148</v>
      </c>
      <c r="BM248" s="201" t="s">
        <v>360</v>
      </c>
    </row>
    <row r="249" spans="1:65" s="2" customFormat="1" ht="24" customHeight="1">
      <c r="A249" s="36"/>
      <c r="B249" s="37"/>
      <c r="C249" s="190" t="s">
        <v>361</v>
      </c>
      <c r="D249" s="190" t="s">
        <v>143</v>
      </c>
      <c r="E249" s="191" t="s">
        <v>362</v>
      </c>
      <c r="F249" s="192" t="s">
        <v>363</v>
      </c>
      <c r="G249" s="193" t="s">
        <v>320</v>
      </c>
      <c r="H249" s="194">
        <v>1</v>
      </c>
      <c r="I249" s="195"/>
      <c r="J249" s="196">
        <f>ROUND(I249*H249,2)</f>
        <v>0</v>
      </c>
      <c r="K249" s="192" t="s">
        <v>147</v>
      </c>
      <c r="L249" s="41"/>
      <c r="M249" s="197" t="s">
        <v>19</v>
      </c>
      <c r="N249" s="198" t="s">
        <v>40</v>
      </c>
      <c r="O249" s="66"/>
      <c r="P249" s="199">
        <f>O249*H249</f>
        <v>0</v>
      </c>
      <c r="Q249" s="199">
        <v>0</v>
      </c>
      <c r="R249" s="199">
        <f>Q249*H249</f>
        <v>0</v>
      </c>
      <c r="S249" s="199">
        <v>0</v>
      </c>
      <c r="T249" s="200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01" t="s">
        <v>148</v>
      </c>
      <c r="AT249" s="201" t="s">
        <v>143</v>
      </c>
      <c r="AU249" s="201" t="s">
        <v>80</v>
      </c>
      <c r="AY249" s="19" t="s">
        <v>141</v>
      </c>
      <c r="BE249" s="202">
        <f>IF(N249="základní",J249,0)</f>
        <v>0</v>
      </c>
      <c r="BF249" s="202">
        <f>IF(N249="snížená",J249,0)</f>
        <v>0</v>
      </c>
      <c r="BG249" s="202">
        <f>IF(N249="zákl. přenesená",J249,0)</f>
        <v>0</v>
      </c>
      <c r="BH249" s="202">
        <f>IF(N249="sníž. přenesená",J249,0)</f>
        <v>0</v>
      </c>
      <c r="BI249" s="202">
        <f>IF(N249="nulová",J249,0)</f>
        <v>0</v>
      </c>
      <c r="BJ249" s="19" t="s">
        <v>77</v>
      </c>
      <c r="BK249" s="202">
        <f>ROUND(I249*H249,2)</f>
        <v>0</v>
      </c>
      <c r="BL249" s="19" t="s">
        <v>148</v>
      </c>
      <c r="BM249" s="201" t="s">
        <v>364</v>
      </c>
    </row>
    <row r="250" spans="1:65" s="2" customFormat="1" ht="24" customHeight="1">
      <c r="A250" s="36"/>
      <c r="B250" s="37"/>
      <c r="C250" s="190" t="s">
        <v>365</v>
      </c>
      <c r="D250" s="190" t="s">
        <v>143</v>
      </c>
      <c r="E250" s="191" t="s">
        <v>366</v>
      </c>
      <c r="F250" s="192" t="s">
        <v>367</v>
      </c>
      <c r="G250" s="193" t="s">
        <v>320</v>
      </c>
      <c r="H250" s="194">
        <v>1</v>
      </c>
      <c r="I250" s="195"/>
      <c r="J250" s="196">
        <f>ROUND(I250*H250,2)</f>
        <v>0</v>
      </c>
      <c r="K250" s="192" t="s">
        <v>147</v>
      </c>
      <c r="L250" s="41"/>
      <c r="M250" s="197" t="s">
        <v>19</v>
      </c>
      <c r="N250" s="198" t="s">
        <v>40</v>
      </c>
      <c r="O250" s="66"/>
      <c r="P250" s="199">
        <f>O250*H250</f>
        <v>0</v>
      </c>
      <c r="Q250" s="199">
        <v>2.7150000000000001E-2</v>
      </c>
      <c r="R250" s="199">
        <f>Q250*H250</f>
        <v>2.7150000000000001E-2</v>
      </c>
      <c r="S250" s="199">
        <v>0</v>
      </c>
      <c r="T250" s="200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01" t="s">
        <v>148</v>
      </c>
      <c r="AT250" s="201" t="s">
        <v>143</v>
      </c>
      <c r="AU250" s="201" t="s">
        <v>80</v>
      </c>
      <c r="AY250" s="19" t="s">
        <v>141</v>
      </c>
      <c r="BE250" s="202">
        <f>IF(N250="základní",J250,0)</f>
        <v>0</v>
      </c>
      <c r="BF250" s="202">
        <f>IF(N250="snížená",J250,0)</f>
        <v>0</v>
      </c>
      <c r="BG250" s="202">
        <f>IF(N250="zákl. přenesená",J250,0)</f>
        <v>0</v>
      </c>
      <c r="BH250" s="202">
        <f>IF(N250="sníž. přenesená",J250,0)</f>
        <v>0</v>
      </c>
      <c r="BI250" s="202">
        <f>IF(N250="nulová",J250,0)</f>
        <v>0</v>
      </c>
      <c r="BJ250" s="19" t="s">
        <v>77</v>
      </c>
      <c r="BK250" s="202">
        <f>ROUND(I250*H250,2)</f>
        <v>0</v>
      </c>
      <c r="BL250" s="19" t="s">
        <v>148</v>
      </c>
      <c r="BM250" s="201" t="s">
        <v>368</v>
      </c>
    </row>
    <row r="251" spans="1:65" s="2" customFormat="1" ht="16.5" customHeight="1">
      <c r="A251" s="36"/>
      <c r="B251" s="37"/>
      <c r="C251" s="190" t="s">
        <v>369</v>
      </c>
      <c r="D251" s="190" t="s">
        <v>143</v>
      </c>
      <c r="E251" s="191" t="s">
        <v>370</v>
      </c>
      <c r="F251" s="192" t="s">
        <v>371</v>
      </c>
      <c r="G251" s="193" t="s">
        <v>310</v>
      </c>
      <c r="H251" s="194">
        <v>40</v>
      </c>
      <c r="I251" s="195"/>
      <c r="J251" s="196">
        <f>ROUND(I251*H251,2)</f>
        <v>0</v>
      </c>
      <c r="K251" s="192" t="s">
        <v>147</v>
      </c>
      <c r="L251" s="41"/>
      <c r="M251" s="197" t="s">
        <v>19</v>
      </c>
      <c r="N251" s="198" t="s">
        <v>40</v>
      </c>
      <c r="O251" s="66"/>
      <c r="P251" s="199">
        <f>O251*H251</f>
        <v>0</v>
      </c>
      <c r="Q251" s="199">
        <v>1.2999999999999999E-4</v>
      </c>
      <c r="R251" s="199">
        <f>Q251*H251</f>
        <v>5.1999999999999998E-3</v>
      </c>
      <c r="S251" s="199">
        <v>0</v>
      </c>
      <c r="T251" s="200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01" t="s">
        <v>148</v>
      </c>
      <c r="AT251" s="201" t="s">
        <v>143</v>
      </c>
      <c r="AU251" s="201" t="s">
        <v>80</v>
      </c>
      <c r="AY251" s="19" t="s">
        <v>141</v>
      </c>
      <c r="BE251" s="202">
        <f>IF(N251="základní",J251,0)</f>
        <v>0</v>
      </c>
      <c r="BF251" s="202">
        <f>IF(N251="snížená",J251,0)</f>
        <v>0</v>
      </c>
      <c r="BG251" s="202">
        <f>IF(N251="zákl. přenesená",J251,0)</f>
        <v>0</v>
      </c>
      <c r="BH251" s="202">
        <f>IF(N251="sníž. přenesená",J251,0)</f>
        <v>0</v>
      </c>
      <c r="BI251" s="202">
        <f>IF(N251="nulová",J251,0)</f>
        <v>0</v>
      </c>
      <c r="BJ251" s="19" t="s">
        <v>77</v>
      </c>
      <c r="BK251" s="202">
        <f>ROUND(I251*H251,2)</f>
        <v>0</v>
      </c>
      <c r="BL251" s="19" t="s">
        <v>148</v>
      </c>
      <c r="BM251" s="201" t="s">
        <v>372</v>
      </c>
    </row>
    <row r="252" spans="1:65" s="14" customFormat="1" ht="11.25">
      <c r="B252" s="215"/>
      <c r="C252" s="216"/>
      <c r="D252" s="205" t="s">
        <v>150</v>
      </c>
      <c r="E252" s="217" t="s">
        <v>19</v>
      </c>
      <c r="F252" s="218" t="s">
        <v>155</v>
      </c>
      <c r="G252" s="216"/>
      <c r="H252" s="217" t="s">
        <v>19</v>
      </c>
      <c r="I252" s="219"/>
      <c r="J252" s="216"/>
      <c r="K252" s="216"/>
      <c r="L252" s="220"/>
      <c r="M252" s="221"/>
      <c r="N252" s="222"/>
      <c r="O252" s="222"/>
      <c r="P252" s="222"/>
      <c r="Q252" s="222"/>
      <c r="R252" s="222"/>
      <c r="S252" s="222"/>
      <c r="T252" s="223"/>
      <c r="AT252" s="224" t="s">
        <v>150</v>
      </c>
      <c r="AU252" s="224" t="s">
        <v>80</v>
      </c>
      <c r="AV252" s="14" t="s">
        <v>77</v>
      </c>
      <c r="AW252" s="14" t="s">
        <v>31</v>
      </c>
      <c r="AX252" s="14" t="s">
        <v>69</v>
      </c>
      <c r="AY252" s="224" t="s">
        <v>141</v>
      </c>
    </row>
    <row r="253" spans="1:65" s="13" customFormat="1" ht="11.25">
      <c r="B253" s="203"/>
      <c r="C253" s="204"/>
      <c r="D253" s="205" t="s">
        <v>150</v>
      </c>
      <c r="E253" s="206" t="s">
        <v>19</v>
      </c>
      <c r="F253" s="207" t="s">
        <v>276</v>
      </c>
      <c r="G253" s="204"/>
      <c r="H253" s="208">
        <v>40</v>
      </c>
      <c r="I253" s="209"/>
      <c r="J253" s="204"/>
      <c r="K253" s="204"/>
      <c r="L253" s="210"/>
      <c r="M253" s="211"/>
      <c r="N253" s="212"/>
      <c r="O253" s="212"/>
      <c r="P253" s="212"/>
      <c r="Q253" s="212"/>
      <c r="R253" s="212"/>
      <c r="S253" s="212"/>
      <c r="T253" s="213"/>
      <c r="AT253" s="214" t="s">
        <v>150</v>
      </c>
      <c r="AU253" s="214" t="s">
        <v>80</v>
      </c>
      <c r="AV253" s="13" t="s">
        <v>80</v>
      </c>
      <c r="AW253" s="13" t="s">
        <v>31</v>
      </c>
      <c r="AX253" s="13" t="s">
        <v>69</v>
      </c>
      <c r="AY253" s="214" t="s">
        <v>141</v>
      </c>
    </row>
    <row r="254" spans="1:65" s="15" customFormat="1" ht="11.25">
      <c r="B254" s="225"/>
      <c r="C254" s="226"/>
      <c r="D254" s="205" t="s">
        <v>150</v>
      </c>
      <c r="E254" s="227" t="s">
        <v>19</v>
      </c>
      <c r="F254" s="228" t="s">
        <v>158</v>
      </c>
      <c r="G254" s="226"/>
      <c r="H254" s="229">
        <v>40</v>
      </c>
      <c r="I254" s="230"/>
      <c r="J254" s="226"/>
      <c r="K254" s="226"/>
      <c r="L254" s="231"/>
      <c r="M254" s="232"/>
      <c r="N254" s="233"/>
      <c r="O254" s="233"/>
      <c r="P254" s="233"/>
      <c r="Q254" s="233"/>
      <c r="R254" s="233"/>
      <c r="S254" s="233"/>
      <c r="T254" s="234"/>
      <c r="AT254" s="235" t="s">
        <v>150</v>
      </c>
      <c r="AU254" s="235" t="s">
        <v>80</v>
      </c>
      <c r="AV254" s="15" t="s">
        <v>148</v>
      </c>
      <c r="AW254" s="15" t="s">
        <v>31</v>
      </c>
      <c r="AX254" s="15" t="s">
        <v>77</v>
      </c>
      <c r="AY254" s="235" t="s">
        <v>141</v>
      </c>
    </row>
    <row r="255" spans="1:65" s="12" customFormat="1" ht="22.9" customHeight="1">
      <c r="B255" s="174"/>
      <c r="C255" s="175"/>
      <c r="D255" s="176" t="s">
        <v>68</v>
      </c>
      <c r="E255" s="188" t="s">
        <v>373</v>
      </c>
      <c r="F255" s="188" t="s">
        <v>374</v>
      </c>
      <c r="G255" s="175"/>
      <c r="H255" s="175"/>
      <c r="I255" s="178"/>
      <c r="J255" s="189">
        <f>BK255</f>
        <v>0</v>
      </c>
      <c r="K255" s="175"/>
      <c r="L255" s="180"/>
      <c r="M255" s="181"/>
      <c r="N255" s="182"/>
      <c r="O255" s="182"/>
      <c r="P255" s="183">
        <f>SUM(P256:P257)</f>
        <v>0</v>
      </c>
      <c r="Q255" s="182"/>
      <c r="R255" s="183">
        <f>SUM(R256:R257)</f>
        <v>0</v>
      </c>
      <c r="S255" s="182"/>
      <c r="T255" s="184">
        <f>SUM(T256:T257)</f>
        <v>0</v>
      </c>
      <c r="AR255" s="185" t="s">
        <v>77</v>
      </c>
      <c r="AT255" s="186" t="s">
        <v>68</v>
      </c>
      <c r="AU255" s="186" t="s">
        <v>77</v>
      </c>
      <c r="AY255" s="185" t="s">
        <v>141</v>
      </c>
      <c r="BK255" s="187">
        <f>SUM(BK256:BK257)</f>
        <v>0</v>
      </c>
    </row>
    <row r="256" spans="1:65" s="2" customFormat="1" ht="24" customHeight="1">
      <c r="A256" s="36"/>
      <c r="B256" s="37"/>
      <c r="C256" s="190" t="s">
        <v>375</v>
      </c>
      <c r="D256" s="190" t="s">
        <v>143</v>
      </c>
      <c r="E256" s="191" t="s">
        <v>376</v>
      </c>
      <c r="F256" s="192" t="s">
        <v>377</v>
      </c>
      <c r="G256" s="193" t="s">
        <v>211</v>
      </c>
      <c r="H256" s="194">
        <v>0.38700000000000001</v>
      </c>
      <c r="I256" s="195"/>
      <c r="J256" s="196">
        <f>ROUND(I256*H256,2)</f>
        <v>0</v>
      </c>
      <c r="K256" s="192" t="s">
        <v>147</v>
      </c>
      <c r="L256" s="41"/>
      <c r="M256" s="197" t="s">
        <v>19</v>
      </c>
      <c r="N256" s="198" t="s">
        <v>40</v>
      </c>
      <c r="O256" s="66"/>
      <c r="P256" s="199">
        <f>O256*H256</f>
        <v>0</v>
      </c>
      <c r="Q256" s="199">
        <v>0</v>
      </c>
      <c r="R256" s="199">
        <f>Q256*H256</f>
        <v>0</v>
      </c>
      <c r="S256" s="199">
        <v>0</v>
      </c>
      <c r="T256" s="200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01" t="s">
        <v>148</v>
      </c>
      <c r="AT256" s="201" t="s">
        <v>143</v>
      </c>
      <c r="AU256" s="201" t="s">
        <v>80</v>
      </c>
      <c r="AY256" s="19" t="s">
        <v>141</v>
      </c>
      <c r="BE256" s="202">
        <f>IF(N256="základní",J256,0)</f>
        <v>0</v>
      </c>
      <c r="BF256" s="202">
        <f>IF(N256="snížená",J256,0)</f>
        <v>0</v>
      </c>
      <c r="BG256" s="202">
        <f>IF(N256="zákl. přenesená",J256,0)</f>
        <v>0</v>
      </c>
      <c r="BH256" s="202">
        <f>IF(N256="sníž. přenesená",J256,0)</f>
        <v>0</v>
      </c>
      <c r="BI256" s="202">
        <f>IF(N256="nulová",J256,0)</f>
        <v>0</v>
      </c>
      <c r="BJ256" s="19" t="s">
        <v>77</v>
      </c>
      <c r="BK256" s="202">
        <f>ROUND(I256*H256,2)</f>
        <v>0</v>
      </c>
      <c r="BL256" s="19" t="s">
        <v>148</v>
      </c>
      <c r="BM256" s="201" t="s">
        <v>378</v>
      </c>
    </row>
    <row r="257" spans="1:65" s="2" customFormat="1" ht="24" customHeight="1">
      <c r="A257" s="36"/>
      <c r="B257" s="37"/>
      <c r="C257" s="190" t="s">
        <v>379</v>
      </c>
      <c r="D257" s="190" t="s">
        <v>143</v>
      </c>
      <c r="E257" s="191" t="s">
        <v>380</v>
      </c>
      <c r="F257" s="192" t="s">
        <v>381</v>
      </c>
      <c r="G257" s="193" t="s">
        <v>211</v>
      </c>
      <c r="H257" s="194">
        <v>0.38700000000000001</v>
      </c>
      <c r="I257" s="195"/>
      <c r="J257" s="196">
        <f>ROUND(I257*H257,2)</f>
        <v>0</v>
      </c>
      <c r="K257" s="192" t="s">
        <v>147</v>
      </c>
      <c r="L257" s="41"/>
      <c r="M257" s="246" t="s">
        <v>19</v>
      </c>
      <c r="N257" s="247" t="s">
        <v>40</v>
      </c>
      <c r="O257" s="248"/>
      <c r="P257" s="249">
        <f>O257*H257</f>
        <v>0</v>
      </c>
      <c r="Q257" s="249">
        <v>0</v>
      </c>
      <c r="R257" s="249">
        <f>Q257*H257</f>
        <v>0</v>
      </c>
      <c r="S257" s="249">
        <v>0</v>
      </c>
      <c r="T257" s="250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01" t="s">
        <v>148</v>
      </c>
      <c r="AT257" s="201" t="s">
        <v>143</v>
      </c>
      <c r="AU257" s="201" t="s">
        <v>80</v>
      </c>
      <c r="AY257" s="19" t="s">
        <v>141</v>
      </c>
      <c r="BE257" s="202">
        <f>IF(N257="základní",J257,0)</f>
        <v>0</v>
      </c>
      <c r="BF257" s="202">
        <f>IF(N257="snížená",J257,0)</f>
        <v>0</v>
      </c>
      <c r="BG257" s="202">
        <f>IF(N257="zákl. přenesená",J257,0)</f>
        <v>0</v>
      </c>
      <c r="BH257" s="202">
        <f>IF(N257="sníž. přenesená",J257,0)</f>
        <v>0</v>
      </c>
      <c r="BI257" s="202">
        <f>IF(N257="nulová",J257,0)</f>
        <v>0</v>
      </c>
      <c r="BJ257" s="19" t="s">
        <v>77</v>
      </c>
      <c r="BK257" s="202">
        <f>ROUND(I257*H257,2)</f>
        <v>0</v>
      </c>
      <c r="BL257" s="19" t="s">
        <v>148</v>
      </c>
      <c r="BM257" s="201" t="s">
        <v>382</v>
      </c>
    </row>
    <row r="258" spans="1:65" s="2" customFormat="1" ht="6.95" customHeight="1">
      <c r="A258" s="36"/>
      <c r="B258" s="49"/>
      <c r="C258" s="50"/>
      <c r="D258" s="50"/>
      <c r="E258" s="50"/>
      <c r="F258" s="50"/>
      <c r="G258" s="50"/>
      <c r="H258" s="50"/>
      <c r="I258" s="139"/>
      <c r="J258" s="50"/>
      <c r="K258" s="50"/>
      <c r="L258" s="41"/>
      <c r="M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</row>
  </sheetData>
  <sheetProtection algorithmName="SHA-512" hashValue="h3beOHX4uReGP2vmVuiajV+K/8Xz5Bp72idF7qQYP7gkkIFhbzdqU0hDot6nP4HUe84nTJ43l3clbVHJCWdv3g==" saltValue="qE4ZNXIvSab6u0Fe+h4lq8ruVTTaFJDiTa95MEX/d+GpHmCKyn7Ixi1sXqpMnzi4diEeQAtJNbPtRa0sT+xv0g==" spinCount="100000" sheet="1" objects="1" scenarios="1" formatColumns="0" formatRows="0" autoFilter="0"/>
  <autoFilter ref="C85:K257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7"/>
  <sheetViews>
    <sheetView showGridLines="0" zoomScale="85" zoomScaleNormal="85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3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AT2" s="19" t="s">
        <v>84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7"/>
      <c r="J3" s="106"/>
      <c r="K3" s="106"/>
      <c r="L3" s="22"/>
      <c r="AT3" s="19" t="s">
        <v>80</v>
      </c>
    </row>
    <row r="4" spans="1:46" s="1" customFormat="1" ht="24.95" customHeight="1">
      <c r="B4" s="22"/>
      <c r="D4" s="108" t="s">
        <v>94</v>
      </c>
      <c r="I4" s="103"/>
      <c r="L4" s="22"/>
      <c r="M4" s="109" t="s">
        <v>10</v>
      </c>
      <c r="AT4" s="19" t="s">
        <v>4</v>
      </c>
    </row>
    <row r="5" spans="1:46" s="1" customFormat="1" ht="6.95" customHeight="1">
      <c r="B5" s="22"/>
      <c r="I5" s="103"/>
      <c r="L5" s="22"/>
    </row>
    <row r="6" spans="1:46" s="1" customFormat="1" ht="12" customHeight="1">
      <c r="B6" s="22"/>
      <c r="D6" s="110" t="s">
        <v>16</v>
      </c>
      <c r="I6" s="103"/>
      <c r="L6" s="22"/>
    </row>
    <row r="7" spans="1:46" s="1" customFormat="1" ht="16.5" customHeight="1">
      <c r="B7" s="22"/>
      <c r="E7" s="383" t="str">
        <f>'Rekapitulace stavby'!K6</f>
        <v>Křižovatka u požární zbrojnice v Krásné</v>
      </c>
      <c r="F7" s="384"/>
      <c r="G7" s="384"/>
      <c r="H7" s="384"/>
      <c r="I7" s="103"/>
      <c r="L7" s="22"/>
    </row>
    <row r="8" spans="1:46" s="2" customFormat="1" ht="12" customHeight="1">
      <c r="A8" s="36"/>
      <c r="B8" s="41"/>
      <c r="C8" s="36"/>
      <c r="D8" s="110" t="s">
        <v>106</v>
      </c>
      <c r="E8" s="36"/>
      <c r="F8" s="36"/>
      <c r="G8" s="36"/>
      <c r="H8" s="36"/>
      <c r="I8" s="111"/>
      <c r="J8" s="36"/>
      <c r="K8" s="36"/>
      <c r="L8" s="112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5" t="s">
        <v>383</v>
      </c>
      <c r="F9" s="386"/>
      <c r="G9" s="386"/>
      <c r="H9" s="386"/>
      <c r="I9" s="111"/>
      <c r="J9" s="36"/>
      <c r="K9" s="36"/>
      <c r="L9" s="11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111"/>
      <c r="J10" s="36"/>
      <c r="K10" s="36"/>
      <c r="L10" s="11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0" t="s">
        <v>18</v>
      </c>
      <c r="E11" s="36"/>
      <c r="F11" s="113" t="s">
        <v>19</v>
      </c>
      <c r="G11" s="36"/>
      <c r="H11" s="36"/>
      <c r="I11" s="114" t="s">
        <v>20</v>
      </c>
      <c r="J11" s="113" t="s">
        <v>19</v>
      </c>
      <c r="K11" s="36"/>
      <c r="L11" s="11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0" t="s">
        <v>21</v>
      </c>
      <c r="E12" s="36"/>
      <c r="F12" s="113" t="s">
        <v>22</v>
      </c>
      <c r="G12" s="36"/>
      <c r="H12" s="36"/>
      <c r="I12" s="114" t="s">
        <v>23</v>
      </c>
      <c r="J12" s="115" t="str">
        <f>'Rekapitulace stavby'!AN8</f>
        <v>19. 11. 2019</v>
      </c>
      <c r="K12" s="36"/>
      <c r="L12" s="11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111"/>
      <c r="J13" s="36"/>
      <c r="K13" s="36"/>
      <c r="L13" s="11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0" t="s">
        <v>25</v>
      </c>
      <c r="E14" s="36"/>
      <c r="F14" s="36"/>
      <c r="G14" s="36"/>
      <c r="H14" s="36"/>
      <c r="I14" s="114" t="s">
        <v>26</v>
      </c>
      <c r="J14" s="113" t="str">
        <f>IF('Rekapitulace stavby'!AN10="","",'Rekapitulace stavby'!AN10)</f>
        <v/>
      </c>
      <c r="K14" s="36"/>
      <c r="L14" s="11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3" t="str">
        <f>IF('Rekapitulace stavby'!E11="","",'Rekapitulace stavby'!E11)</f>
        <v xml:space="preserve"> </v>
      </c>
      <c r="F15" s="36"/>
      <c r="G15" s="36"/>
      <c r="H15" s="36"/>
      <c r="I15" s="114" t="s">
        <v>27</v>
      </c>
      <c r="J15" s="113" t="str">
        <f>IF('Rekapitulace stavby'!AN11="","",'Rekapitulace stavby'!AN11)</f>
        <v/>
      </c>
      <c r="K15" s="36"/>
      <c r="L15" s="11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11"/>
      <c r="J16" s="36"/>
      <c r="K16" s="36"/>
      <c r="L16" s="11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0" t="s">
        <v>28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7" t="str">
        <f>'Rekapitulace stavby'!E14</f>
        <v>Vyplň údaj</v>
      </c>
      <c r="F18" s="388"/>
      <c r="G18" s="388"/>
      <c r="H18" s="388"/>
      <c r="I18" s="114" t="s">
        <v>27</v>
      </c>
      <c r="J18" s="32" t="str">
        <f>'Rekapitulace stavby'!AN14</f>
        <v>Vyplň údaj</v>
      </c>
      <c r="K18" s="36"/>
      <c r="L18" s="11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11"/>
      <c r="J19" s="36"/>
      <c r="K19" s="36"/>
      <c r="L19" s="11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0" t="s">
        <v>30</v>
      </c>
      <c r="E20" s="36"/>
      <c r="F20" s="36"/>
      <c r="G20" s="36"/>
      <c r="H20" s="36"/>
      <c r="I20" s="114" t="s">
        <v>26</v>
      </c>
      <c r="J20" s="113" t="str">
        <f>IF('Rekapitulace stavby'!AN16="","",'Rekapitulace stavby'!AN16)</f>
        <v/>
      </c>
      <c r="K20" s="36"/>
      <c r="L20" s="11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3" t="str">
        <f>IF('Rekapitulace stavby'!E17="","",'Rekapitulace stavby'!E17)</f>
        <v xml:space="preserve"> </v>
      </c>
      <c r="F21" s="36"/>
      <c r="G21" s="36"/>
      <c r="H21" s="36"/>
      <c r="I21" s="114" t="s">
        <v>27</v>
      </c>
      <c r="J21" s="113" t="str">
        <f>IF('Rekapitulace stavby'!AN17="","",'Rekapitulace stavby'!AN17)</f>
        <v/>
      </c>
      <c r="K21" s="36"/>
      <c r="L21" s="11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11"/>
      <c r="J22" s="36"/>
      <c r="K22" s="36"/>
      <c r="L22" s="11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0" t="s">
        <v>32</v>
      </c>
      <c r="E23" s="36"/>
      <c r="F23" s="36"/>
      <c r="G23" s="36"/>
      <c r="H23" s="36"/>
      <c r="I23" s="114" t="s">
        <v>26</v>
      </c>
      <c r="J23" s="113" t="str">
        <f>IF('Rekapitulace stavby'!AN19="","",'Rekapitulace stavby'!AN19)</f>
        <v/>
      </c>
      <c r="K23" s="36"/>
      <c r="L23" s="11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3" t="str">
        <f>IF('Rekapitulace stavby'!E20="","",'Rekapitulace stavby'!E20)</f>
        <v xml:space="preserve"> </v>
      </c>
      <c r="F24" s="36"/>
      <c r="G24" s="36"/>
      <c r="H24" s="36"/>
      <c r="I24" s="114" t="s">
        <v>27</v>
      </c>
      <c r="J24" s="113" t="str">
        <f>IF('Rekapitulace stavby'!AN20="","",'Rekapitulace stavby'!AN20)</f>
        <v/>
      </c>
      <c r="K24" s="36"/>
      <c r="L24" s="11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11"/>
      <c r="J25" s="36"/>
      <c r="K25" s="36"/>
      <c r="L25" s="11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0" t="s">
        <v>33</v>
      </c>
      <c r="E26" s="36"/>
      <c r="F26" s="36"/>
      <c r="G26" s="36"/>
      <c r="H26" s="36"/>
      <c r="I26" s="111"/>
      <c r="J26" s="36"/>
      <c r="K26" s="36"/>
      <c r="L26" s="11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6"/>
      <c r="B27" s="117"/>
      <c r="C27" s="116"/>
      <c r="D27" s="116"/>
      <c r="E27" s="389" t="s">
        <v>19</v>
      </c>
      <c r="F27" s="389"/>
      <c r="G27" s="389"/>
      <c r="H27" s="389"/>
      <c r="I27" s="118"/>
      <c r="J27" s="116"/>
      <c r="K27" s="116"/>
      <c r="L27" s="119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11"/>
      <c r="J28" s="36"/>
      <c r="K28" s="36"/>
      <c r="L28" s="11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1"/>
      <c r="J29" s="120"/>
      <c r="K29" s="120"/>
      <c r="L29" s="112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2" t="s">
        <v>35</v>
      </c>
      <c r="E30" s="36"/>
      <c r="F30" s="36"/>
      <c r="G30" s="36"/>
      <c r="H30" s="36"/>
      <c r="I30" s="111"/>
      <c r="J30" s="123">
        <f>ROUND(J102, 2)</f>
        <v>0</v>
      </c>
      <c r="K30" s="36"/>
      <c r="L30" s="112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1"/>
      <c r="J31" s="120"/>
      <c r="K31" s="120"/>
      <c r="L31" s="11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4" t="s">
        <v>37</v>
      </c>
      <c r="G32" s="36"/>
      <c r="H32" s="36"/>
      <c r="I32" s="125" t="s">
        <v>36</v>
      </c>
      <c r="J32" s="124" t="s">
        <v>38</v>
      </c>
      <c r="K32" s="36"/>
      <c r="L32" s="11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6" t="s">
        <v>39</v>
      </c>
      <c r="E33" s="110" t="s">
        <v>40</v>
      </c>
      <c r="F33" s="127">
        <f>ROUND((SUM(BE102:BE346)),  2)</f>
        <v>0</v>
      </c>
      <c r="G33" s="36"/>
      <c r="H33" s="36"/>
      <c r="I33" s="128">
        <v>0.21</v>
      </c>
      <c r="J33" s="127">
        <f>ROUND(((SUM(BE102:BE346))*I33),  2)</f>
        <v>0</v>
      </c>
      <c r="K33" s="36"/>
      <c r="L33" s="112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0" t="s">
        <v>41</v>
      </c>
      <c r="F34" s="127">
        <f>ROUND((SUM(BF102:BF346)),  2)</f>
        <v>0</v>
      </c>
      <c r="G34" s="36"/>
      <c r="H34" s="36"/>
      <c r="I34" s="128">
        <v>0.15</v>
      </c>
      <c r="J34" s="127">
        <f>ROUND(((SUM(BF102:BF346))*I34),  2)</f>
        <v>0</v>
      </c>
      <c r="K34" s="36"/>
      <c r="L34" s="11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0" t="s">
        <v>42</v>
      </c>
      <c r="F35" s="127">
        <f>ROUND((SUM(BG102:BG346)),  2)</f>
        <v>0</v>
      </c>
      <c r="G35" s="36"/>
      <c r="H35" s="36"/>
      <c r="I35" s="128">
        <v>0.21</v>
      </c>
      <c r="J35" s="127">
        <f>0</f>
        <v>0</v>
      </c>
      <c r="K35" s="36"/>
      <c r="L35" s="11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0" t="s">
        <v>43</v>
      </c>
      <c r="F36" s="127">
        <f>ROUND((SUM(BH102:BH346)),  2)</f>
        <v>0</v>
      </c>
      <c r="G36" s="36"/>
      <c r="H36" s="36"/>
      <c r="I36" s="128">
        <v>0.15</v>
      </c>
      <c r="J36" s="127">
        <f>0</f>
        <v>0</v>
      </c>
      <c r="K36" s="36"/>
      <c r="L36" s="11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0" t="s">
        <v>44</v>
      </c>
      <c r="F37" s="127">
        <f>ROUND((SUM(BI102:BI346)),  2)</f>
        <v>0</v>
      </c>
      <c r="G37" s="36"/>
      <c r="H37" s="36"/>
      <c r="I37" s="128">
        <v>0</v>
      </c>
      <c r="J37" s="127">
        <f>0</f>
        <v>0</v>
      </c>
      <c r="K37" s="36"/>
      <c r="L37" s="11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11"/>
      <c r="J38" s="36"/>
      <c r="K38" s="36"/>
      <c r="L38" s="11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9"/>
      <c r="D39" s="130" t="s">
        <v>45</v>
      </c>
      <c r="E39" s="131"/>
      <c r="F39" s="131"/>
      <c r="G39" s="132" t="s">
        <v>46</v>
      </c>
      <c r="H39" s="133" t="s">
        <v>47</v>
      </c>
      <c r="I39" s="134"/>
      <c r="J39" s="135">
        <f>SUM(J30:J37)</f>
        <v>0</v>
      </c>
      <c r="K39" s="136"/>
      <c r="L39" s="11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7"/>
      <c r="C40" s="138"/>
      <c r="D40" s="138"/>
      <c r="E40" s="138"/>
      <c r="F40" s="138"/>
      <c r="G40" s="138"/>
      <c r="H40" s="138"/>
      <c r="I40" s="139"/>
      <c r="J40" s="138"/>
      <c r="K40" s="138"/>
      <c r="L40" s="11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0"/>
      <c r="C44" s="141"/>
      <c r="D44" s="141"/>
      <c r="E44" s="141"/>
      <c r="F44" s="141"/>
      <c r="G44" s="141"/>
      <c r="H44" s="141"/>
      <c r="I44" s="142"/>
      <c r="J44" s="141"/>
      <c r="K44" s="141"/>
      <c r="L44" s="112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115</v>
      </c>
      <c r="D45" s="38"/>
      <c r="E45" s="38"/>
      <c r="F45" s="38"/>
      <c r="G45" s="38"/>
      <c r="H45" s="38"/>
      <c r="I45" s="111"/>
      <c r="J45" s="38"/>
      <c r="K45" s="38"/>
      <c r="L45" s="112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11"/>
      <c r="J46" s="38"/>
      <c r="K46" s="38"/>
      <c r="L46" s="11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111"/>
      <c r="J47" s="38"/>
      <c r="K47" s="38"/>
      <c r="L47" s="11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0" t="str">
        <f>E7</f>
        <v>Křižovatka u požární zbrojnice v Krásné</v>
      </c>
      <c r="F48" s="391"/>
      <c r="G48" s="391"/>
      <c r="H48" s="391"/>
      <c r="I48" s="111"/>
      <c r="J48" s="38"/>
      <c r="K48" s="38"/>
      <c r="L48" s="11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106</v>
      </c>
      <c r="D49" s="38"/>
      <c r="E49" s="38"/>
      <c r="F49" s="38"/>
      <c r="G49" s="38"/>
      <c r="H49" s="38"/>
      <c r="I49" s="111"/>
      <c r="J49" s="38"/>
      <c r="K49" s="38"/>
      <c r="L49" s="112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63" t="str">
        <f>E9</f>
        <v>IO.1 - Pozemní komunikace</v>
      </c>
      <c r="F50" s="392"/>
      <c r="G50" s="392"/>
      <c r="H50" s="392"/>
      <c r="I50" s="111"/>
      <c r="J50" s="38"/>
      <c r="K50" s="38"/>
      <c r="L50" s="112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11"/>
      <c r="J51" s="38"/>
      <c r="K51" s="38"/>
      <c r="L51" s="112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114" t="s">
        <v>23</v>
      </c>
      <c r="J52" s="61" t="str">
        <f>IF(J12="","",J12)</f>
        <v>19. 11. 2019</v>
      </c>
      <c r="K52" s="38"/>
      <c r="L52" s="112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11"/>
      <c r="J53" s="38"/>
      <c r="K53" s="38"/>
      <c r="L53" s="11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 xml:space="preserve"> </v>
      </c>
      <c r="G54" s="38"/>
      <c r="H54" s="38"/>
      <c r="I54" s="114" t="s">
        <v>30</v>
      </c>
      <c r="J54" s="34" t="str">
        <f>E21</f>
        <v xml:space="preserve"> </v>
      </c>
      <c r="K54" s="38"/>
      <c r="L54" s="112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114" t="s">
        <v>32</v>
      </c>
      <c r="J55" s="34" t="str">
        <f>E24</f>
        <v xml:space="preserve"> </v>
      </c>
      <c r="K55" s="38"/>
      <c r="L55" s="112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11"/>
      <c r="J56" s="38"/>
      <c r="K56" s="38"/>
      <c r="L56" s="11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3" t="s">
        <v>116</v>
      </c>
      <c r="D57" s="144"/>
      <c r="E57" s="144"/>
      <c r="F57" s="144"/>
      <c r="G57" s="144"/>
      <c r="H57" s="144"/>
      <c r="I57" s="145"/>
      <c r="J57" s="146" t="s">
        <v>117</v>
      </c>
      <c r="K57" s="144"/>
      <c r="L57" s="112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11"/>
      <c r="J58" s="38"/>
      <c r="K58" s="38"/>
      <c r="L58" s="112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7" t="s">
        <v>67</v>
      </c>
      <c r="D59" s="38"/>
      <c r="E59" s="38"/>
      <c r="F59" s="38"/>
      <c r="G59" s="38"/>
      <c r="H59" s="38"/>
      <c r="I59" s="111"/>
      <c r="J59" s="79">
        <f>J102</f>
        <v>0</v>
      </c>
      <c r="K59" s="38"/>
      <c r="L59" s="112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118</v>
      </c>
    </row>
    <row r="60" spans="1:47" s="9" customFormat="1" ht="24.95" customHeight="1">
      <c r="B60" s="148"/>
      <c r="C60" s="149"/>
      <c r="D60" s="150" t="s">
        <v>119</v>
      </c>
      <c r="E60" s="151"/>
      <c r="F60" s="151"/>
      <c r="G60" s="151"/>
      <c r="H60" s="151"/>
      <c r="I60" s="152"/>
      <c r="J60" s="153">
        <f>J103</f>
        <v>0</v>
      </c>
      <c r="K60" s="149"/>
      <c r="L60" s="154"/>
    </row>
    <row r="61" spans="1:47" s="10" customFormat="1" ht="19.899999999999999" customHeight="1">
      <c r="B61" s="155"/>
      <c r="C61" s="156"/>
      <c r="D61" s="157" t="s">
        <v>120</v>
      </c>
      <c r="E61" s="158"/>
      <c r="F61" s="158"/>
      <c r="G61" s="158"/>
      <c r="H61" s="158"/>
      <c r="I61" s="159"/>
      <c r="J61" s="160">
        <f>J104</f>
        <v>0</v>
      </c>
      <c r="K61" s="156"/>
      <c r="L61" s="161"/>
    </row>
    <row r="62" spans="1:47" s="10" customFormat="1" ht="14.85" customHeight="1">
      <c r="B62" s="155"/>
      <c r="C62" s="156"/>
      <c r="D62" s="157" t="s">
        <v>384</v>
      </c>
      <c r="E62" s="158"/>
      <c r="F62" s="158"/>
      <c r="G62" s="158"/>
      <c r="H62" s="158"/>
      <c r="I62" s="159"/>
      <c r="J62" s="160">
        <f>J105</f>
        <v>0</v>
      </c>
      <c r="K62" s="156"/>
      <c r="L62" s="161"/>
    </row>
    <row r="63" spans="1:47" s="10" customFormat="1" ht="14.85" customHeight="1">
      <c r="B63" s="155"/>
      <c r="C63" s="156"/>
      <c r="D63" s="157" t="s">
        <v>385</v>
      </c>
      <c r="E63" s="158"/>
      <c r="F63" s="158"/>
      <c r="G63" s="158"/>
      <c r="H63" s="158"/>
      <c r="I63" s="159"/>
      <c r="J63" s="160">
        <f>J149</f>
        <v>0</v>
      </c>
      <c r="K63" s="156"/>
      <c r="L63" s="161"/>
    </row>
    <row r="64" spans="1:47" s="10" customFormat="1" ht="14.85" customHeight="1">
      <c r="B64" s="155"/>
      <c r="C64" s="156"/>
      <c r="D64" s="157" t="s">
        <v>386</v>
      </c>
      <c r="E64" s="158"/>
      <c r="F64" s="158"/>
      <c r="G64" s="158"/>
      <c r="H64" s="158"/>
      <c r="I64" s="159"/>
      <c r="J64" s="160">
        <f>J160</f>
        <v>0</v>
      </c>
      <c r="K64" s="156"/>
      <c r="L64" s="161"/>
    </row>
    <row r="65" spans="2:12" s="10" customFormat="1" ht="14.85" customHeight="1">
      <c r="B65" s="155"/>
      <c r="C65" s="156"/>
      <c r="D65" s="157" t="s">
        <v>387</v>
      </c>
      <c r="E65" s="158"/>
      <c r="F65" s="158"/>
      <c r="G65" s="158"/>
      <c r="H65" s="158"/>
      <c r="I65" s="159"/>
      <c r="J65" s="160">
        <f>J164</f>
        <v>0</v>
      </c>
      <c r="K65" s="156"/>
      <c r="L65" s="161"/>
    </row>
    <row r="66" spans="2:12" s="10" customFormat="1" ht="14.85" customHeight="1">
      <c r="B66" s="155"/>
      <c r="C66" s="156"/>
      <c r="D66" s="157" t="s">
        <v>388</v>
      </c>
      <c r="E66" s="158"/>
      <c r="F66" s="158"/>
      <c r="G66" s="158"/>
      <c r="H66" s="158"/>
      <c r="I66" s="159"/>
      <c r="J66" s="160">
        <f>J176</f>
        <v>0</v>
      </c>
      <c r="K66" s="156"/>
      <c r="L66" s="161"/>
    </row>
    <row r="67" spans="2:12" s="10" customFormat="1" ht="14.85" customHeight="1">
      <c r="B67" s="155"/>
      <c r="C67" s="156"/>
      <c r="D67" s="157" t="s">
        <v>389</v>
      </c>
      <c r="E67" s="158"/>
      <c r="F67" s="158"/>
      <c r="G67" s="158"/>
      <c r="H67" s="158"/>
      <c r="I67" s="159"/>
      <c r="J67" s="160">
        <f>J187</f>
        <v>0</v>
      </c>
      <c r="K67" s="156"/>
      <c r="L67" s="161"/>
    </row>
    <row r="68" spans="2:12" s="10" customFormat="1" ht="19.899999999999999" customHeight="1">
      <c r="B68" s="155"/>
      <c r="C68" s="156"/>
      <c r="D68" s="157" t="s">
        <v>121</v>
      </c>
      <c r="E68" s="158"/>
      <c r="F68" s="158"/>
      <c r="G68" s="158"/>
      <c r="H68" s="158"/>
      <c r="I68" s="159"/>
      <c r="J68" s="160">
        <f>J212</f>
        <v>0</v>
      </c>
      <c r="K68" s="156"/>
      <c r="L68" s="161"/>
    </row>
    <row r="69" spans="2:12" s="10" customFormat="1" ht="14.85" customHeight="1">
      <c r="B69" s="155"/>
      <c r="C69" s="156"/>
      <c r="D69" s="157" t="s">
        <v>390</v>
      </c>
      <c r="E69" s="158"/>
      <c r="F69" s="158"/>
      <c r="G69" s="158"/>
      <c r="H69" s="158"/>
      <c r="I69" s="159"/>
      <c r="J69" s="160">
        <f>J213</f>
        <v>0</v>
      </c>
      <c r="K69" s="156"/>
      <c r="L69" s="161"/>
    </row>
    <row r="70" spans="2:12" s="10" customFormat="1" ht="14.85" customHeight="1">
      <c r="B70" s="155"/>
      <c r="C70" s="156"/>
      <c r="D70" s="157" t="s">
        <v>391</v>
      </c>
      <c r="E70" s="158"/>
      <c r="F70" s="158"/>
      <c r="G70" s="158"/>
      <c r="H70" s="158"/>
      <c r="I70" s="159"/>
      <c r="J70" s="160">
        <f>J226</f>
        <v>0</v>
      </c>
      <c r="K70" s="156"/>
      <c r="L70" s="161"/>
    </row>
    <row r="71" spans="2:12" s="10" customFormat="1" ht="19.899999999999999" customHeight="1">
      <c r="B71" s="155"/>
      <c r="C71" s="156"/>
      <c r="D71" s="157" t="s">
        <v>123</v>
      </c>
      <c r="E71" s="158"/>
      <c r="F71" s="158"/>
      <c r="G71" s="158"/>
      <c r="H71" s="158"/>
      <c r="I71" s="159"/>
      <c r="J71" s="160">
        <f>J237</f>
        <v>0</v>
      </c>
      <c r="K71" s="156"/>
      <c r="L71" s="161"/>
    </row>
    <row r="72" spans="2:12" s="10" customFormat="1" ht="14.85" customHeight="1">
      <c r="B72" s="155"/>
      <c r="C72" s="156"/>
      <c r="D72" s="157" t="s">
        <v>392</v>
      </c>
      <c r="E72" s="158"/>
      <c r="F72" s="158"/>
      <c r="G72" s="158"/>
      <c r="H72" s="158"/>
      <c r="I72" s="159"/>
      <c r="J72" s="160">
        <f>J238</f>
        <v>0</v>
      </c>
      <c r="K72" s="156"/>
      <c r="L72" s="161"/>
    </row>
    <row r="73" spans="2:12" s="10" customFormat="1" ht="19.899999999999999" customHeight="1">
      <c r="B73" s="155"/>
      <c r="C73" s="156"/>
      <c r="D73" s="157" t="s">
        <v>393</v>
      </c>
      <c r="E73" s="158"/>
      <c r="F73" s="158"/>
      <c r="G73" s="158"/>
      <c r="H73" s="158"/>
      <c r="I73" s="159"/>
      <c r="J73" s="160">
        <f>J243</f>
        <v>0</v>
      </c>
      <c r="K73" s="156"/>
      <c r="L73" s="161"/>
    </row>
    <row r="74" spans="2:12" s="10" customFormat="1" ht="14.85" customHeight="1">
      <c r="B74" s="155"/>
      <c r="C74" s="156"/>
      <c r="D74" s="157" t="s">
        <v>394</v>
      </c>
      <c r="E74" s="158"/>
      <c r="F74" s="158"/>
      <c r="G74" s="158"/>
      <c r="H74" s="158"/>
      <c r="I74" s="159"/>
      <c r="J74" s="160">
        <f>J244</f>
        <v>0</v>
      </c>
      <c r="K74" s="156"/>
      <c r="L74" s="161"/>
    </row>
    <row r="75" spans="2:12" s="10" customFormat="1" ht="14.85" customHeight="1">
      <c r="B75" s="155"/>
      <c r="C75" s="156"/>
      <c r="D75" s="157" t="s">
        <v>395</v>
      </c>
      <c r="E75" s="158"/>
      <c r="F75" s="158"/>
      <c r="G75" s="158"/>
      <c r="H75" s="158"/>
      <c r="I75" s="159"/>
      <c r="J75" s="160">
        <f>J265</f>
        <v>0</v>
      </c>
      <c r="K75" s="156"/>
      <c r="L75" s="161"/>
    </row>
    <row r="76" spans="2:12" s="10" customFormat="1" ht="14.85" customHeight="1">
      <c r="B76" s="155"/>
      <c r="C76" s="156"/>
      <c r="D76" s="157" t="s">
        <v>396</v>
      </c>
      <c r="E76" s="158"/>
      <c r="F76" s="158"/>
      <c r="G76" s="158"/>
      <c r="H76" s="158"/>
      <c r="I76" s="159"/>
      <c r="J76" s="160">
        <f>J278</f>
        <v>0</v>
      </c>
      <c r="K76" s="156"/>
      <c r="L76" s="161"/>
    </row>
    <row r="77" spans="2:12" s="10" customFormat="1" ht="19.899999999999999" customHeight="1">
      <c r="B77" s="155"/>
      <c r="C77" s="156"/>
      <c r="D77" s="157" t="s">
        <v>124</v>
      </c>
      <c r="E77" s="158"/>
      <c r="F77" s="158"/>
      <c r="G77" s="158"/>
      <c r="H77" s="158"/>
      <c r="I77" s="159"/>
      <c r="J77" s="160">
        <f>J298</f>
        <v>0</v>
      </c>
      <c r="K77" s="156"/>
      <c r="L77" s="161"/>
    </row>
    <row r="78" spans="2:12" s="10" customFormat="1" ht="14.85" customHeight="1">
      <c r="B78" s="155"/>
      <c r="C78" s="156"/>
      <c r="D78" s="157" t="s">
        <v>397</v>
      </c>
      <c r="E78" s="158"/>
      <c r="F78" s="158"/>
      <c r="G78" s="158"/>
      <c r="H78" s="158"/>
      <c r="I78" s="159"/>
      <c r="J78" s="160">
        <f>J299</f>
        <v>0</v>
      </c>
      <c r="K78" s="156"/>
      <c r="L78" s="161"/>
    </row>
    <row r="79" spans="2:12" s="10" customFormat="1" ht="19.899999999999999" customHeight="1">
      <c r="B79" s="155"/>
      <c r="C79" s="156"/>
      <c r="D79" s="157" t="s">
        <v>398</v>
      </c>
      <c r="E79" s="158"/>
      <c r="F79" s="158"/>
      <c r="G79" s="158"/>
      <c r="H79" s="158"/>
      <c r="I79" s="159"/>
      <c r="J79" s="160">
        <f>J304</f>
        <v>0</v>
      </c>
      <c r="K79" s="156"/>
      <c r="L79" s="161"/>
    </row>
    <row r="80" spans="2:12" s="10" customFormat="1" ht="14.85" customHeight="1">
      <c r="B80" s="155"/>
      <c r="C80" s="156"/>
      <c r="D80" s="157" t="s">
        <v>399</v>
      </c>
      <c r="E80" s="158"/>
      <c r="F80" s="158"/>
      <c r="G80" s="158"/>
      <c r="H80" s="158"/>
      <c r="I80" s="159"/>
      <c r="J80" s="160">
        <f>J305</f>
        <v>0</v>
      </c>
      <c r="K80" s="156"/>
      <c r="L80" s="161"/>
    </row>
    <row r="81" spans="1:31" s="10" customFormat="1" ht="19.899999999999999" customHeight="1">
      <c r="B81" s="155"/>
      <c r="C81" s="156"/>
      <c r="D81" s="157" t="s">
        <v>400</v>
      </c>
      <c r="E81" s="158"/>
      <c r="F81" s="158"/>
      <c r="G81" s="158"/>
      <c r="H81" s="158"/>
      <c r="I81" s="159"/>
      <c r="J81" s="160">
        <f>J329</f>
        <v>0</v>
      </c>
      <c r="K81" s="156"/>
      <c r="L81" s="161"/>
    </row>
    <row r="82" spans="1:31" s="10" customFormat="1" ht="19.899999999999999" customHeight="1">
      <c r="B82" s="155"/>
      <c r="C82" s="156"/>
      <c r="D82" s="157" t="s">
        <v>125</v>
      </c>
      <c r="E82" s="158"/>
      <c r="F82" s="158"/>
      <c r="G82" s="158"/>
      <c r="H82" s="158"/>
      <c r="I82" s="159"/>
      <c r="J82" s="160">
        <f>J345</f>
        <v>0</v>
      </c>
      <c r="K82" s="156"/>
      <c r="L82" s="161"/>
    </row>
    <row r="83" spans="1:31" s="2" customFormat="1" ht="21.75" customHeight="1">
      <c r="A83" s="36"/>
      <c r="B83" s="37"/>
      <c r="C83" s="38"/>
      <c r="D83" s="38"/>
      <c r="E83" s="38"/>
      <c r="F83" s="38"/>
      <c r="G83" s="38"/>
      <c r="H83" s="38"/>
      <c r="I83" s="111"/>
      <c r="J83" s="38"/>
      <c r="K83" s="38"/>
      <c r="L83" s="112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6.95" customHeight="1">
      <c r="A84" s="36"/>
      <c r="B84" s="49"/>
      <c r="C84" s="50"/>
      <c r="D84" s="50"/>
      <c r="E84" s="50"/>
      <c r="F84" s="50"/>
      <c r="G84" s="50"/>
      <c r="H84" s="50"/>
      <c r="I84" s="139"/>
      <c r="J84" s="50"/>
      <c r="K84" s="50"/>
      <c r="L84" s="112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8" spans="1:31" s="2" customFormat="1" ht="6.95" customHeight="1">
      <c r="A88" s="36"/>
      <c r="B88" s="51"/>
      <c r="C88" s="52"/>
      <c r="D88" s="52"/>
      <c r="E88" s="52"/>
      <c r="F88" s="52"/>
      <c r="G88" s="52"/>
      <c r="H88" s="52"/>
      <c r="I88" s="142"/>
      <c r="J88" s="52"/>
      <c r="K88" s="52"/>
      <c r="L88" s="112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24.95" customHeight="1">
      <c r="A89" s="36"/>
      <c r="B89" s="37"/>
      <c r="C89" s="25" t="s">
        <v>126</v>
      </c>
      <c r="D89" s="38"/>
      <c r="E89" s="38"/>
      <c r="F89" s="38"/>
      <c r="G89" s="38"/>
      <c r="H89" s="38"/>
      <c r="I89" s="111"/>
      <c r="J89" s="38"/>
      <c r="K89" s="38"/>
      <c r="L89" s="112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111"/>
      <c r="J90" s="38"/>
      <c r="K90" s="38"/>
      <c r="L90" s="112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1" t="s">
        <v>16</v>
      </c>
      <c r="D91" s="38"/>
      <c r="E91" s="38"/>
      <c r="F91" s="38"/>
      <c r="G91" s="38"/>
      <c r="H91" s="38"/>
      <c r="I91" s="111"/>
      <c r="J91" s="38"/>
      <c r="K91" s="38"/>
      <c r="L91" s="112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6.5" customHeight="1">
      <c r="A92" s="36"/>
      <c r="B92" s="37"/>
      <c r="C92" s="38"/>
      <c r="D92" s="38"/>
      <c r="E92" s="390" t="str">
        <f>E7</f>
        <v>Křižovatka u požární zbrojnice v Krásné</v>
      </c>
      <c r="F92" s="391"/>
      <c r="G92" s="391"/>
      <c r="H92" s="391"/>
      <c r="I92" s="111"/>
      <c r="J92" s="38"/>
      <c r="K92" s="38"/>
      <c r="L92" s="112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>
      <c r="A93" s="36"/>
      <c r="B93" s="37"/>
      <c r="C93" s="31" t="s">
        <v>106</v>
      </c>
      <c r="D93" s="38"/>
      <c r="E93" s="38"/>
      <c r="F93" s="38"/>
      <c r="G93" s="38"/>
      <c r="H93" s="38"/>
      <c r="I93" s="111"/>
      <c r="J93" s="38"/>
      <c r="K93" s="38"/>
      <c r="L93" s="112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6.5" customHeight="1">
      <c r="A94" s="36"/>
      <c r="B94" s="37"/>
      <c r="C94" s="38"/>
      <c r="D94" s="38"/>
      <c r="E94" s="363" t="str">
        <f>E9</f>
        <v>IO.1 - Pozemní komunikace</v>
      </c>
      <c r="F94" s="392"/>
      <c r="G94" s="392"/>
      <c r="H94" s="392"/>
      <c r="I94" s="111"/>
      <c r="J94" s="38"/>
      <c r="K94" s="38"/>
      <c r="L94" s="112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6.95" customHeight="1">
      <c r="A95" s="36"/>
      <c r="B95" s="37"/>
      <c r="C95" s="38"/>
      <c r="D95" s="38"/>
      <c r="E95" s="38"/>
      <c r="F95" s="38"/>
      <c r="G95" s="38"/>
      <c r="H95" s="38"/>
      <c r="I95" s="111"/>
      <c r="J95" s="38"/>
      <c r="K95" s="38"/>
      <c r="L95" s="112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2" customHeight="1">
      <c r="A96" s="36"/>
      <c r="B96" s="37"/>
      <c r="C96" s="31" t="s">
        <v>21</v>
      </c>
      <c r="D96" s="38"/>
      <c r="E96" s="38"/>
      <c r="F96" s="29" t="str">
        <f>F12</f>
        <v xml:space="preserve"> </v>
      </c>
      <c r="G96" s="38"/>
      <c r="H96" s="38"/>
      <c r="I96" s="114" t="s">
        <v>23</v>
      </c>
      <c r="J96" s="61" t="str">
        <f>IF(J12="","",J12)</f>
        <v>19. 11. 2019</v>
      </c>
      <c r="K96" s="38"/>
      <c r="L96" s="112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6.95" customHeight="1">
      <c r="A97" s="36"/>
      <c r="B97" s="37"/>
      <c r="C97" s="38"/>
      <c r="D97" s="38"/>
      <c r="E97" s="38"/>
      <c r="F97" s="38"/>
      <c r="G97" s="38"/>
      <c r="H97" s="38"/>
      <c r="I97" s="111"/>
      <c r="J97" s="38"/>
      <c r="K97" s="38"/>
      <c r="L97" s="112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5.2" customHeight="1">
      <c r="A98" s="36"/>
      <c r="B98" s="37"/>
      <c r="C98" s="31" t="s">
        <v>25</v>
      </c>
      <c r="D98" s="38"/>
      <c r="E98" s="38"/>
      <c r="F98" s="29" t="str">
        <f>E15</f>
        <v xml:space="preserve"> </v>
      </c>
      <c r="G98" s="38"/>
      <c r="H98" s="38"/>
      <c r="I98" s="114" t="s">
        <v>30</v>
      </c>
      <c r="J98" s="34" t="str">
        <f>E21</f>
        <v xml:space="preserve"> </v>
      </c>
      <c r="K98" s="38"/>
      <c r="L98" s="112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>
      <c r="A99" s="36"/>
      <c r="B99" s="37"/>
      <c r="C99" s="31" t="s">
        <v>28</v>
      </c>
      <c r="D99" s="38"/>
      <c r="E99" s="38"/>
      <c r="F99" s="29" t="str">
        <f>IF(E18="","",E18)</f>
        <v>Vyplň údaj</v>
      </c>
      <c r="G99" s="38"/>
      <c r="H99" s="38"/>
      <c r="I99" s="114" t="s">
        <v>32</v>
      </c>
      <c r="J99" s="34" t="str">
        <f>E24</f>
        <v xml:space="preserve"> </v>
      </c>
      <c r="K99" s="38"/>
      <c r="L99" s="112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0.35" customHeight="1">
      <c r="A100" s="36"/>
      <c r="B100" s="37"/>
      <c r="C100" s="38"/>
      <c r="D100" s="38"/>
      <c r="E100" s="38"/>
      <c r="F100" s="38"/>
      <c r="G100" s="38"/>
      <c r="H100" s="38"/>
      <c r="I100" s="111"/>
      <c r="J100" s="38"/>
      <c r="K100" s="38"/>
      <c r="L100" s="112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11" customFormat="1" ht="29.25" customHeight="1">
      <c r="A101" s="162"/>
      <c r="B101" s="163"/>
      <c r="C101" s="164" t="s">
        <v>127</v>
      </c>
      <c r="D101" s="165" t="s">
        <v>54</v>
      </c>
      <c r="E101" s="165" t="s">
        <v>50</v>
      </c>
      <c r="F101" s="165" t="s">
        <v>51</v>
      </c>
      <c r="G101" s="165" t="s">
        <v>128</v>
      </c>
      <c r="H101" s="165" t="s">
        <v>129</v>
      </c>
      <c r="I101" s="166" t="s">
        <v>130</v>
      </c>
      <c r="J101" s="165" t="s">
        <v>117</v>
      </c>
      <c r="K101" s="167" t="s">
        <v>131</v>
      </c>
      <c r="L101" s="168"/>
      <c r="M101" s="70" t="s">
        <v>19</v>
      </c>
      <c r="N101" s="71" t="s">
        <v>39</v>
      </c>
      <c r="O101" s="71" t="s">
        <v>132</v>
      </c>
      <c r="P101" s="71" t="s">
        <v>133</v>
      </c>
      <c r="Q101" s="71" t="s">
        <v>134</v>
      </c>
      <c r="R101" s="71" t="s">
        <v>135</v>
      </c>
      <c r="S101" s="71" t="s">
        <v>136</v>
      </c>
      <c r="T101" s="72" t="s">
        <v>137</v>
      </c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</row>
    <row r="102" spans="1:65" s="2" customFormat="1" ht="22.9" customHeight="1">
      <c r="A102" s="36"/>
      <c r="B102" s="37"/>
      <c r="C102" s="77" t="s">
        <v>138</v>
      </c>
      <c r="D102" s="38"/>
      <c r="E102" s="38"/>
      <c r="F102" s="38"/>
      <c r="G102" s="38"/>
      <c r="H102" s="38"/>
      <c r="I102" s="111"/>
      <c r="J102" s="169">
        <f>BK102</f>
        <v>0</v>
      </c>
      <c r="K102" s="38"/>
      <c r="L102" s="41"/>
      <c r="M102" s="73"/>
      <c r="N102" s="170"/>
      <c r="O102" s="74"/>
      <c r="P102" s="171">
        <f>P103</f>
        <v>0</v>
      </c>
      <c r="Q102" s="74"/>
      <c r="R102" s="171">
        <f>R103</f>
        <v>611.11819409999998</v>
      </c>
      <c r="S102" s="74"/>
      <c r="T102" s="172">
        <f>T103</f>
        <v>503.53800000000001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68</v>
      </c>
      <c r="AU102" s="19" t="s">
        <v>118</v>
      </c>
      <c r="BK102" s="173">
        <f>BK103</f>
        <v>0</v>
      </c>
    </row>
    <row r="103" spans="1:65" s="12" customFormat="1" ht="25.9" customHeight="1">
      <c r="B103" s="174"/>
      <c r="C103" s="175"/>
      <c r="D103" s="176" t="s">
        <v>68</v>
      </c>
      <c r="E103" s="177" t="s">
        <v>139</v>
      </c>
      <c r="F103" s="177" t="s">
        <v>140</v>
      </c>
      <c r="G103" s="175"/>
      <c r="H103" s="175"/>
      <c r="I103" s="178"/>
      <c r="J103" s="179">
        <f>BK103</f>
        <v>0</v>
      </c>
      <c r="K103" s="175"/>
      <c r="L103" s="180"/>
      <c r="M103" s="181"/>
      <c r="N103" s="182"/>
      <c r="O103" s="182"/>
      <c r="P103" s="183">
        <f>P104+P212+P237+P243+P298+P304+P329+P345</f>
        <v>0</v>
      </c>
      <c r="Q103" s="182"/>
      <c r="R103" s="183">
        <f>R104+R212+R237+R243+R298+R304+R329+R345</f>
        <v>611.11819409999998</v>
      </c>
      <c r="S103" s="182"/>
      <c r="T103" s="184">
        <f>T104+T212+T237+T243+T298+T304+T329+T345</f>
        <v>503.53800000000001</v>
      </c>
      <c r="AR103" s="185" t="s">
        <v>77</v>
      </c>
      <c r="AT103" s="186" t="s">
        <v>68</v>
      </c>
      <c r="AU103" s="186" t="s">
        <v>69</v>
      </c>
      <c r="AY103" s="185" t="s">
        <v>141</v>
      </c>
      <c r="BK103" s="187">
        <f>BK104+BK212+BK237+BK243+BK298+BK304+BK329+BK345</f>
        <v>0</v>
      </c>
    </row>
    <row r="104" spans="1:65" s="12" customFormat="1" ht="22.9" customHeight="1">
      <c r="B104" s="174"/>
      <c r="C104" s="175"/>
      <c r="D104" s="176" t="s">
        <v>68</v>
      </c>
      <c r="E104" s="188" t="s">
        <v>77</v>
      </c>
      <c r="F104" s="188" t="s">
        <v>142</v>
      </c>
      <c r="G104" s="175"/>
      <c r="H104" s="175"/>
      <c r="I104" s="178"/>
      <c r="J104" s="189">
        <f>BK104</f>
        <v>0</v>
      </c>
      <c r="K104" s="175"/>
      <c r="L104" s="180"/>
      <c r="M104" s="181"/>
      <c r="N104" s="182"/>
      <c r="O104" s="182"/>
      <c r="P104" s="183">
        <f>P105+P149+P160+P164+P176+P187</f>
        <v>0</v>
      </c>
      <c r="Q104" s="182"/>
      <c r="R104" s="183">
        <f>R105+R149+R160+R164+R176+R187</f>
        <v>9.4433600000000002</v>
      </c>
      <c r="S104" s="182"/>
      <c r="T104" s="184">
        <f>T105+T149+T160+T164+T176+T187</f>
        <v>503.53800000000001</v>
      </c>
      <c r="AR104" s="185" t="s">
        <v>77</v>
      </c>
      <c r="AT104" s="186" t="s">
        <v>68</v>
      </c>
      <c r="AU104" s="186" t="s">
        <v>77</v>
      </c>
      <c r="AY104" s="185" t="s">
        <v>141</v>
      </c>
      <c r="BK104" s="187">
        <f>BK105+BK149+BK160+BK164+BK176+BK187</f>
        <v>0</v>
      </c>
    </row>
    <row r="105" spans="1:65" s="12" customFormat="1" ht="20.85" customHeight="1">
      <c r="B105" s="174"/>
      <c r="C105" s="175"/>
      <c r="D105" s="176" t="s">
        <v>68</v>
      </c>
      <c r="E105" s="188" t="s">
        <v>203</v>
      </c>
      <c r="F105" s="188" t="s">
        <v>401</v>
      </c>
      <c r="G105" s="175"/>
      <c r="H105" s="175"/>
      <c r="I105" s="178"/>
      <c r="J105" s="189">
        <f>BK105</f>
        <v>0</v>
      </c>
      <c r="K105" s="175"/>
      <c r="L105" s="180"/>
      <c r="M105" s="181"/>
      <c r="N105" s="182"/>
      <c r="O105" s="182"/>
      <c r="P105" s="183">
        <f>SUM(P106:P148)</f>
        <v>0</v>
      </c>
      <c r="Q105" s="182"/>
      <c r="R105" s="183">
        <f>SUM(R106:R148)</f>
        <v>4.2000000000000002E-4</v>
      </c>
      <c r="S105" s="182"/>
      <c r="T105" s="184">
        <f>SUM(T106:T148)</f>
        <v>503.53800000000001</v>
      </c>
      <c r="AR105" s="185" t="s">
        <v>77</v>
      </c>
      <c r="AT105" s="186" t="s">
        <v>68</v>
      </c>
      <c r="AU105" s="186" t="s">
        <v>80</v>
      </c>
      <c r="AY105" s="185" t="s">
        <v>141</v>
      </c>
      <c r="BK105" s="187">
        <f>SUM(BK106:BK148)</f>
        <v>0</v>
      </c>
    </row>
    <row r="106" spans="1:65" s="2" customFormat="1" ht="16.5" customHeight="1">
      <c r="A106" s="36"/>
      <c r="B106" s="37"/>
      <c r="C106" s="190" t="s">
        <v>77</v>
      </c>
      <c r="D106" s="190" t="s">
        <v>143</v>
      </c>
      <c r="E106" s="191" t="s">
        <v>402</v>
      </c>
      <c r="F106" s="192" t="s">
        <v>403</v>
      </c>
      <c r="G106" s="193" t="s">
        <v>234</v>
      </c>
      <c r="H106" s="194">
        <v>294</v>
      </c>
      <c r="I106" s="195"/>
      <c r="J106" s="196">
        <f>ROUND(I106*H106,2)</f>
        <v>0</v>
      </c>
      <c r="K106" s="192" t="s">
        <v>147</v>
      </c>
      <c r="L106" s="41"/>
      <c r="M106" s="197" t="s">
        <v>19</v>
      </c>
      <c r="N106" s="198" t="s">
        <v>40</v>
      </c>
      <c r="O106" s="66"/>
      <c r="P106" s="199">
        <f>O106*H106</f>
        <v>0</v>
      </c>
      <c r="Q106" s="199">
        <v>0</v>
      </c>
      <c r="R106" s="199">
        <f>Q106*H106</f>
        <v>0</v>
      </c>
      <c r="S106" s="199">
        <v>0</v>
      </c>
      <c r="T106" s="200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201" t="s">
        <v>148</v>
      </c>
      <c r="AT106" s="201" t="s">
        <v>143</v>
      </c>
      <c r="AU106" s="201" t="s">
        <v>159</v>
      </c>
      <c r="AY106" s="19" t="s">
        <v>141</v>
      </c>
      <c r="BE106" s="202">
        <f>IF(N106="základní",J106,0)</f>
        <v>0</v>
      </c>
      <c r="BF106" s="202">
        <f>IF(N106="snížená",J106,0)</f>
        <v>0</v>
      </c>
      <c r="BG106" s="202">
        <f>IF(N106="zákl. přenesená",J106,0)</f>
        <v>0</v>
      </c>
      <c r="BH106" s="202">
        <f>IF(N106="sníž. přenesená",J106,0)</f>
        <v>0</v>
      </c>
      <c r="BI106" s="202">
        <f>IF(N106="nulová",J106,0)</f>
        <v>0</v>
      </c>
      <c r="BJ106" s="19" t="s">
        <v>77</v>
      </c>
      <c r="BK106" s="202">
        <f>ROUND(I106*H106,2)</f>
        <v>0</v>
      </c>
      <c r="BL106" s="19" t="s">
        <v>148</v>
      </c>
      <c r="BM106" s="201" t="s">
        <v>404</v>
      </c>
    </row>
    <row r="107" spans="1:65" s="13" customFormat="1" ht="11.25">
      <c r="B107" s="203"/>
      <c r="C107" s="204"/>
      <c r="D107" s="205" t="s">
        <v>150</v>
      </c>
      <c r="E107" s="206" t="s">
        <v>19</v>
      </c>
      <c r="F107" s="207" t="s">
        <v>405</v>
      </c>
      <c r="G107" s="204"/>
      <c r="H107" s="208">
        <v>294</v>
      </c>
      <c r="I107" s="209"/>
      <c r="J107" s="204"/>
      <c r="K107" s="204"/>
      <c r="L107" s="210"/>
      <c r="M107" s="211"/>
      <c r="N107" s="212"/>
      <c r="O107" s="212"/>
      <c r="P107" s="212"/>
      <c r="Q107" s="212"/>
      <c r="R107" s="212"/>
      <c r="S107" s="212"/>
      <c r="T107" s="213"/>
      <c r="AT107" s="214" t="s">
        <v>150</v>
      </c>
      <c r="AU107" s="214" t="s">
        <v>159</v>
      </c>
      <c r="AV107" s="13" t="s">
        <v>80</v>
      </c>
      <c r="AW107" s="13" t="s">
        <v>31</v>
      </c>
      <c r="AX107" s="13" t="s">
        <v>69</v>
      </c>
      <c r="AY107" s="214" t="s">
        <v>141</v>
      </c>
    </row>
    <row r="108" spans="1:65" s="15" customFormat="1" ht="11.25">
      <c r="B108" s="225"/>
      <c r="C108" s="226"/>
      <c r="D108" s="205" t="s">
        <v>150</v>
      </c>
      <c r="E108" s="227" t="s">
        <v>19</v>
      </c>
      <c r="F108" s="228" t="s">
        <v>158</v>
      </c>
      <c r="G108" s="226"/>
      <c r="H108" s="229">
        <v>294</v>
      </c>
      <c r="I108" s="230"/>
      <c r="J108" s="226"/>
      <c r="K108" s="226"/>
      <c r="L108" s="231"/>
      <c r="M108" s="232"/>
      <c r="N108" s="233"/>
      <c r="O108" s="233"/>
      <c r="P108" s="233"/>
      <c r="Q108" s="233"/>
      <c r="R108" s="233"/>
      <c r="S108" s="233"/>
      <c r="T108" s="234"/>
      <c r="AT108" s="235" t="s">
        <v>150</v>
      </c>
      <c r="AU108" s="235" t="s">
        <v>159</v>
      </c>
      <c r="AV108" s="15" t="s">
        <v>148</v>
      </c>
      <c r="AW108" s="15" t="s">
        <v>31</v>
      </c>
      <c r="AX108" s="15" t="s">
        <v>77</v>
      </c>
      <c r="AY108" s="235" t="s">
        <v>141</v>
      </c>
    </row>
    <row r="109" spans="1:65" s="2" customFormat="1" ht="36" customHeight="1">
      <c r="A109" s="36"/>
      <c r="B109" s="37"/>
      <c r="C109" s="190" t="s">
        <v>197</v>
      </c>
      <c r="D109" s="190" t="s">
        <v>143</v>
      </c>
      <c r="E109" s="191" t="s">
        <v>406</v>
      </c>
      <c r="F109" s="192" t="s">
        <v>407</v>
      </c>
      <c r="G109" s="193" t="s">
        <v>234</v>
      </c>
      <c r="H109" s="194">
        <v>28</v>
      </c>
      <c r="I109" s="195"/>
      <c r="J109" s="196">
        <f>ROUND(I109*H109,2)</f>
        <v>0</v>
      </c>
      <c r="K109" s="192" t="s">
        <v>147</v>
      </c>
      <c r="L109" s="41"/>
      <c r="M109" s="197" t="s">
        <v>19</v>
      </c>
      <c r="N109" s="198" t="s">
        <v>40</v>
      </c>
      <c r="O109" s="66"/>
      <c r="P109" s="199">
        <f>O109*H109</f>
        <v>0</v>
      </c>
      <c r="Q109" s="199">
        <v>0</v>
      </c>
      <c r="R109" s="199">
        <f>Q109*H109</f>
        <v>0</v>
      </c>
      <c r="S109" s="199">
        <v>0.40799999999999997</v>
      </c>
      <c r="T109" s="200">
        <f>S109*H109</f>
        <v>11.423999999999999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201" t="s">
        <v>148</v>
      </c>
      <c r="AT109" s="201" t="s">
        <v>143</v>
      </c>
      <c r="AU109" s="201" t="s">
        <v>159</v>
      </c>
      <c r="AY109" s="19" t="s">
        <v>141</v>
      </c>
      <c r="BE109" s="202">
        <f>IF(N109="základní",J109,0)</f>
        <v>0</v>
      </c>
      <c r="BF109" s="202">
        <f>IF(N109="snížená",J109,0)</f>
        <v>0</v>
      </c>
      <c r="BG109" s="202">
        <f>IF(N109="zákl. přenesená",J109,0)</f>
        <v>0</v>
      </c>
      <c r="BH109" s="202">
        <f>IF(N109="sníž. přenesená",J109,0)</f>
        <v>0</v>
      </c>
      <c r="BI109" s="202">
        <f>IF(N109="nulová",J109,0)</f>
        <v>0</v>
      </c>
      <c r="BJ109" s="19" t="s">
        <v>77</v>
      </c>
      <c r="BK109" s="202">
        <f>ROUND(I109*H109,2)</f>
        <v>0</v>
      </c>
      <c r="BL109" s="19" t="s">
        <v>148</v>
      </c>
      <c r="BM109" s="201" t="s">
        <v>408</v>
      </c>
    </row>
    <row r="110" spans="1:65" s="14" customFormat="1" ht="11.25">
      <c r="B110" s="215"/>
      <c r="C110" s="216"/>
      <c r="D110" s="205" t="s">
        <v>150</v>
      </c>
      <c r="E110" s="217" t="s">
        <v>19</v>
      </c>
      <c r="F110" s="218" t="s">
        <v>409</v>
      </c>
      <c r="G110" s="216"/>
      <c r="H110" s="217" t="s">
        <v>19</v>
      </c>
      <c r="I110" s="219"/>
      <c r="J110" s="216"/>
      <c r="K110" s="216"/>
      <c r="L110" s="220"/>
      <c r="M110" s="221"/>
      <c r="N110" s="222"/>
      <c r="O110" s="222"/>
      <c r="P110" s="222"/>
      <c r="Q110" s="222"/>
      <c r="R110" s="222"/>
      <c r="S110" s="222"/>
      <c r="T110" s="223"/>
      <c r="AT110" s="224" t="s">
        <v>150</v>
      </c>
      <c r="AU110" s="224" t="s">
        <v>159</v>
      </c>
      <c r="AV110" s="14" t="s">
        <v>77</v>
      </c>
      <c r="AW110" s="14" t="s">
        <v>31</v>
      </c>
      <c r="AX110" s="14" t="s">
        <v>69</v>
      </c>
      <c r="AY110" s="224" t="s">
        <v>141</v>
      </c>
    </row>
    <row r="111" spans="1:65" s="13" customFormat="1" ht="11.25">
      <c r="B111" s="203"/>
      <c r="C111" s="204"/>
      <c r="D111" s="205" t="s">
        <v>150</v>
      </c>
      <c r="E111" s="206" t="s">
        <v>19</v>
      </c>
      <c r="F111" s="207" t="s">
        <v>410</v>
      </c>
      <c r="G111" s="204"/>
      <c r="H111" s="208">
        <v>28</v>
      </c>
      <c r="I111" s="209"/>
      <c r="J111" s="204"/>
      <c r="K111" s="204"/>
      <c r="L111" s="210"/>
      <c r="M111" s="211"/>
      <c r="N111" s="212"/>
      <c r="O111" s="212"/>
      <c r="P111" s="212"/>
      <c r="Q111" s="212"/>
      <c r="R111" s="212"/>
      <c r="S111" s="212"/>
      <c r="T111" s="213"/>
      <c r="AT111" s="214" t="s">
        <v>150</v>
      </c>
      <c r="AU111" s="214" t="s">
        <v>159</v>
      </c>
      <c r="AV111" s="13" t="s">
        <v>80</v>
      </c>
      <c r="AW111" s="13" t="s">
        <v>31</v>
      </c>
      <c r="AX111" s="13" t="s">
        <v>69</v>
      </c>
      <c r="AY111" s="214" t="s">
        <v>141</v>
      </c>
    </row>
    <row r="112" spans="1:65" s="15" customFormat="1" ht="11.25">
      <c r="B112" s="225"/>
      <c r="C112" s="226"/>
      <c r="D112" s="205" t="s">
        <v>150</v>
      </c>
      <c r="E112" s="227" t="s">
        <v>19</v>
      </c>
      <c r="F112" s="228" t="s">
        <v>158</v>
      </c>
      <c r="G112" s="226"/>
      <c r="H112" s="229">
        <v>28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AT112" s="235" t="s">
        <v>150</v>
      </c>
      <c r="AU112" s="235" t="s">
        <v>159</v>
      </c>
      <c r="AV112" s="15" t="s">
        <v>148</v>
      </c>
      <c r="AW112" s="15" t="s">
        <v>31</v>
      </c>
      <c r="AX112" s="15" t="s">
        <v>77</v>
      </c>
      <c r="AY112" s="235" t="s">
        <v>141</v>
      </c>
    </row>
    <row r="113" spans="1:65" s="2" customFormat="1" ht="36" customHeight="1">
      <c r="A113" s="36"/>
      <c r="B113" s="37"/>
      <c r="C113" s="190" t="s">
        <v>100</v>
      </c>
      <c r="D113" s="190" t="s">
        <v>143</v>
      </c>
      <c r="E113" s="191" t="s">
        <v>411</v>
      </c>
      <c r="F113" s="192" t="s">
        <v>412</v>
      </c>
      <c r="G113" s="193" t="s">
        <v>234</v>
      </c>
      <c r="H113" s="194">
        <v>58</v>
      </c>
      <c r="I113" s="195"/>
      <c r="J113" s="196">
        <f>ROUND(I113*H113,2)</f>
        <v>0</v>
      </c>
      <c r="K113" s="192" t="s">
        <v>147</v>
      </c>
      <c r="L113" s="41"/>
      <c r="M113" s="197" t="s">
        <v>19</v>
      </c>
      <c r="N113" s="198" t="s">
        <v>40</v>
      </c>
      <c r="O113" s="66"/>
      <c r="P113" s="199">
        <f>O113*H113</f>
        <v>0</v>
      </c>
      <c r="Q113" s="199">
        <v>0</v>
      </c>
      <c r="R113" s="199">
        <f>Q113*H113</f>
        <v>0</v>
      </c>
      <c r="S113" s="199">
        <v>0.17</v>
      </c>
      <c r="T113" s="200">
        <f>S113*H113</f>
        <v>9.8600000000000012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01" t="s">
        <v>148</v>
      </c>
      <c r="AT113" s="201" t="s">
        <v>143</v>
      </c>
      <c r="AU113" s="201" t="s">
        <v>159</v>
      </c>
      <c r="AY113" s="19" t="s">
        <v>141</v>
      </c>
      <c r="BE113" s="202">
        <f>IF(N113="základní",J113,0)</f>
        <v>0</v>
      </c>
      <c r="BF113" s="202">
        <f>IF(N113="snížená",J113,0)</f>
        <v>0</v>
      </c>
      <c r="BG113" s="202">
        <f>IF(N113="zákl. přenesená",J113,0)</f>
        <v>0</v>
      </c>
      <c r="BH113" s="202">
        <f>IF(N113="sníž. přenesená",J113,0)</f>
        <v>0</v>
      </c>
      <c r="BI113" s="202">
        <f>IF(N113="nulová",J113,0)</f>
        <v>0</v>
      </c>
      <c r="BJ113" s="19" t="s">
        <v>77</v>
      </c>
      <c r="BK113" s="202">
        <f>ROUND(I113*H113,2)</f>
        <v>0</v>
      </c>
      <c r="BL113" s="19" t="s">
        <v>148</v>
      </c>
      <c r="BM113" s="201" t="s">
        <v>413</v>
      </c>
    </row>
    <row r="114" spans="1:65" s="14" customFormat="1" ht="11.25">
      <c r="B114" s="215"/>
      <c r="C114" s="216"/>
      <c r="D114" s="205" t="s">
        <v>150</v>
      </c>
      <c r="E114" s="217" t="s">
        <v>19</v>
      </c>
      <c r="F114" s="218" t="s">
        <v>414</v>
      </c>
      <c r="G114" s="216"/>
      <c r="H114" s="217" t="s">
        <v>19</v>
      </c>
      <c r="I114" s="219"/>
      <c r="J114" s="216"/>
      <c r="K114" s="216"/>
      <c r="L114" s="220"/>
      <c r="M114" s="221"/>
      <c r="N114" s="222"/>
      <c r="O114" s="222"/>
      <c r="P114" s="222"/>
      <c r="Q114" s="222"/>
      <c r="R114" s="222"/>
      <c r="S114" s="222"/>
      <c r="T114" s="223"/>
      <c r="AT114" s="224" t="s">
        <v>150</v>
      </c>
      <c r="AU114" s="224" t="s">
        <v>159</v>
      </c>
      <c r="AV114" s="14" t="s">
        <v>77</v>
      </c>
      <c r="AW114" s="14" t="s">
        <v>31</v>
      </c>
      <c r="AX114" s="14" t="s">
        <v>69</v>
      </c>
      <c r="AY114" s="224" t="s">
        <v>141</v>
      </c>
    </row>
    <row r="115" spans="1:65" s="13" customFormat="1" ht="11.25">
      <c r="B115" s="203"/>
      <c r="C115" s="204"/>
      <c r="D115" s="205" t="s">
        <v>150</v>
      </c>
      <c r="E115" s="206" t="s">
        <v>19</v>
      </c>
      <c r="F115" s="207" t="s">
        <v>415</v>
      </c>
      <c r="G115" s="204"/>
      <c r="H115" s="208">
        <v>58</v>
      </c>
      <c r="I115" s="209"/>
      <c r="J115" s="204"/>
      <c r="K115" s="204"/>
      <c r="L115" s="210"/>
      <c r="M115" s="211"/>
      <c r="N115" s="212"/>
      <c r="O115" s="212"/>
      <c r="P115" s="212"/>
      <c r="Q115" s="212"/>
      <c r="R115" s="212"/>
      <c r="S115" s="212"/>
      <c r="T115" s="213"/>
      <c r="AT115" s="214" t="s">
        <v>150</v>
      </c>
      <c r="AU115" s="214" t="s">
        <v>159</v>
      </c>
      <c r="AV115" s="13" t="s">
        <v>80</v>
      </c>
      <c r="AW115" s="13" t="s">
        <v>31</v>
      </c>
      <c r="AX115" s="13" t="s">
        <v>69</v>
      </c>
      <c r="AY115" s="214" t="s">
        <v>141</v>
      </c>
    </row>
    <row r="116" spans="1:65" s="15" customFormat="1" ht="11.25">
      <c r="B116" s="225"/>
      <c r="C116" s="226"/>
      <c r="D116" s="205" t="s">
        <v>150</v>
      </c>
      <c r="E116" s="227" t="s">
        <v>19</v>
      </c>
      <c r="F116" s="228" t="s">
        <v>416</v>
      </c>
      <c r="G116" s="226"/>
      <c r="H116" s="229">
        <v>58</v>
      </c>
      <c r="I116" s="230"/>
      <c r="J116" s="226"/>
      <c r="K116" s="226"/>
      <c r="L116" s="231"/>
      <c r="M116" s="232"/>
      <c r="N116" s="233"/>
      <c r="O116" s="233"/>
      <c r="P116" s="233"/>
      <c r="Q116" s="233"/>
      <c r="R116" s="233"/>
      <c r="S116" s="233"/>
      <c r="T116" s="234"/>
      <c r="AT116" s="235" t="s">
        <v>150</v>
      </c>
      <c r="AU116" s="235" t="s">
        <v>159</v>
      </c>
      <c r="AV116" s="15" t="s">
        <v>148</v>
      </c>
      <c r="AW116" s="15" t="s">
        <v>31</v>
      </c>
      <c r="AX116" s="15" t="s">
        <v>77</v>
      </c>
      <c r="AY116" s="235" t="s">
        <v>141</v>
      </c>
    </row>
    <row r="117" spans="1:65" s="2" customFormat="1" ht="36" customHeight="1">
      <c r="A117" s="36"/>
      <c r="B117" s="37"/>
      <c r="C117" s="190" t="s">
        <v>186</v>
      </c>
      <c r="D117" s="190" t="s">
        <v>143</v>
      </c>
      <c r="E117" s="191" t="s">
        <v>417</v>
      </c>
      <c r="F117" s="192" t="s">
        <v>418</v>
      </c>
      <c r="G117" s="193" t="s">
        <v>234</v>
      </c>
      <c r="H117" s="194">
        <v>56</v>
      </c>
      <c r="I117" s="195"/>
      <c r="J117" s="196">
        <f>ROUND(I117*H117,2)</f>
        <v>0</v>
      </c>
      <c r="K117" s="192" t="s">
        <v>147</v>
      </c>
      <c r="L117" s="41"/>
      <c r="M117" s="197" t="s">
        <v>19</v>
      </c>
      <c r="N117" s="198" t="s">
        <v>40</v>
      </c>
      <c r="O117" s="66"/>
      <c r="P117" s="199">
        <f>O117*H117</f>
        <v>0</v>
      </c>
      <c r="Q117" s="199">
        <v>0</v>
      </c>
      <c r="R117" s="199">
        <f>Q117*H117</f>
        <v>0</v>
      </c>
      <c r="S117" s="199">
        <v>0.57999999999999996</v>
      </c>
      <c r="T117" s="200">
        <f>S117*H117</f>
        <v>32.479999999999997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201" t="s">
        <v>148</v>
      </c>
      <c r="AT117" s="201" t="s">
        <v>143</v>
      </c>
      <c r="AU117" s="201" t="s">
        <v>159</v>
      </c>
      <c r="AY117" s="19" t="s">
        <v>141</v>
      </c>
      <c r="BE117" s="202">
        <f>IF(N117="základní",J117,0)</f>
        <v>0</v>
      </c>
      <c r="BF117" s="202">
        <f>IF(N117="snížená",J117,0)</f>
        <v>0</v>
      </c>
      <c r="BG117" s="202">
        <f>IF(N117="zákl. přenesená",J117,0)</f>
        <v>0</v>
      </c>
      <c r="BH117" s="202">
        <f>IF(N117="sníž. přenesená",J117,0)</f>
        <v>0</v>
      </c>
      <c r="BI117" s="202">
        <f>IF(N117="nulová",J117,0)</f>
        <v>0</v>
      </c>
      <c r="BJ117" s="19" t="s">
        <v>77</v>
      </c>
      <c r="BK117" s="202">
        <f>ROUND(I117*H117,2)</f>
        <v>0</v>
      </c>
      <c r="BL117" s="19" t="s">
        <v>148</v>
      </c>
      <c r="BM117" s="201" t="s">
        <v>419</v>
      </c>
    </row>
    <row r="118" spans="1:65" s="14" customFormat="1" ht="11.25">
      <c r="B118" s="215"/>
      <c r="C118" s="216"/>
      <c r="D118" s="205" t="s">
        <v>150</v>
      </c>
      <c r="E118" s="217" t="s">
        <v>19</v>
      </c>
      <c r="F118" s="218" t="s">
        <v>420</v>
      </c>
      <c r="G118" s="216"/>
      <c r="H118" s="217" t="s">
        <v>19</v>
      </c>
      <c r="I118" s="219"/>
      <c r="J118" s="216"/>
      <c r="K118" s="216"/>
      <c r="L118" s="220"/>
      <c r="M118" s="221"/>
      <c r="N118" s="222"/>
      <c r="O118" s="222"/>
      <c r="P118" s="222"/>
      <c r="Q118" s="222"/>
      <c r="R118" s="222"/>
      <c r="S118" s="222"/>
      <c r="T118" s="223"/>
      <c r="AT118" s="224" t="s">
        <v>150</v>
      </c>
      <c r="AU118" s="224" t="s">
        <v>159</v>
      </c>
      <c r="AV118" s="14" t="s">
        <v>77</v>
      </c>
      <c r="AW118" s="14" t="s">
        <v>31</v>
      </c>
      <c r="AX118" s="14" t="s">
        <v>69</v>
      </c>
      <c r="AY118" s="224" t="s">
        <v>141</v>
      </c>
    </row>
    <row r="119" spans="1:65" s="13" customFormat="1" ht="11.25">
      <c r="B119" s="203"/>
      <c r="C119" s="204"/>
      <c r="D119" s="205" t="s">
        <v>150</v>
      </c>
      <c r="E119" s="206" t="s">
        <v>19</v>
      </c>
      <c r="F119" s="207" t="s">
        <v>421</v>
      </c>
      <c r="G119" s="204"/>
      <c r="H119" s="208">
        <v>56</v>
      </c>
      <c r="I119" s="209"/>
      <c r="J119" s="204"/>
      <c r="K119" s="204"/>
      <c r="L119" s="210"/>
      <c r="M119" s="211"/>
      <c r="N119" s="212"/>
      <c r="O119" s="212"/>
      <c r="P119" s="212"/>
      <c r="Q119" s="212"/>
      <c r="R119" s="212"/>
      <c r="S119" s="212"/>
      <c r="T119" s="213"/>
      <c r="AT119" s="214" t="s">
        <v>150</v>
      </c>
      <c r="AU119" s="214" t="s">
        <v>159</v>
      </c>
      <c r="AV119" s="13" t="s">
        <v>80</v>
      </c>
      <c r="AW119" s="13" t="s">
        <v>31</v>
      </c>
      <c r="AX119" s="13" t="s">
        <v>69</v>
      </c>
      <c r="AY119" s="214" t="s">
        <v>141</v>
      </c>
    </row>
    <row r="120" spans="1:65" s="15" customFormat="1" ht="11.25">
      <c r="B120" s="225"/>
      <c r="C120" s="226"/>
      <c r="D120" s="205" t="s">
        <v>150</v>
      </c>
      <c r="E120" s="227" t="s">
        <v>19</v>
      </c>
      <c r="F120" s="228" t="s">
        <v>416</v>
      </c>
      <c r="G120" s="226"/>
      <c r="H120" s="229">
        <v>56</v>
      </c>
      <c r="I120" s="230"/>
      <c r="J120" s="226"/>
      <c r="K120" s="226"/>
      <c r="L120" s="231"/>
      <c r="M120" s="232"/>
      <c r="N120" s="233"/>
      <c r="O120" s="233"/>
      <c r="P120" s="233"/>
      <c r="Q120" s="233"/>
      <c r="R120" s="233"/>
      <c r="S120" s="233"/>
      <c r="T120" s="234"/>
      <c r="AT120" s="235" t="s">
        <v>150</v>
      </c>
      <c r="AU120" s="235" t="s">
        <v>159</v>
      </c>
      <c r="AV120" s="15" t="s">
        <v>148</v>
      </c>
      <c r="AW120" s="15" t="s">
        <v>31</v>
      </c>
      <c r="AX120" s="15" t="s">
        <v>77</v>
      </c>
      <c r="AY120" s="235" t="s">
        <v>141</v>
      </c>
    </row>
    <row r="121" spans="1:65" s="2" customFormat="1" ht="36" customHeight="1">
      <c r="A121" s="36"/>
      <c r="B121" s="37"/>
      <c r="C121" s="190" t="s">
        <v>159</v>
      </c>
      <c r="D121" s="190" t="s">
        <v>143</v>
      </c>
      <c r="E121" s="191" t="s">
        <v>422</v>
      </c>
      <c r="F121" s="192" t="s">
        <v>423</v>
      </c>
      <c r="G121" s="193" t="s">
        <v>234</v>
      </c>
      <c r="H121" s="194">
        <v>397</v>
      </c>
      <c r="I121" s="195"/>
      <c r="J121" s="196">
        <f>ROUND(I121*H121,2)</f>
        <v>0</v>
      </c>
      <c r="K121" s="192" t="s">
        <v>147</v>
      </c>
      <c r="L121" s="41"/>
      <c r="M121" s="197" t="s">
        <v>19</v>
      </c>
      <c r="N121" s="198" t="s">
        <v>40</v>
      </c>
      <c r="O121" s="66"/>
      <c r="P121" s="199">
        <f>O121*H121</f>
        <v>0</v>
      </c>
      <c r="Q121" s="199">
        <v>0</v>
      </c>
      <c r="R121" s="199">
        <f>Q121*H121</f>
        <v>0</v>
      </c>
      <c r="S121" s="199">
        <v>0.44</v>
      </c>
      <c r="T121" s="200">
        <f>S121*H121</f>
        <v>174.68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01" t="s">
        <v>148</v>
      </c>
      <c r="AT121" s="201" t="s">
        <v>143</v>
      </c>
      <c r="AU121" s="201" t="s">
        <v>159</v>
      </c>
      <c r="AY121" s="19" t="s">
        <v>141</v>
      </c>
      <c r="BE121" s="202">
        <f>IF(N121="základní",J121,0)</f>
        <v>0</v>
      </c>
      <c r="BF121" s="202">
        <f>IF(N121="snížená",J121,0)</f>
        <v>0</v>
      </c>
      <c r="BG121" s="202">
        <f>IF(N121="zákl. přenesená",J121,0)</f>
        <v>0</v>
      </c>
      <c r="BH121" s="202">
        <f>IF(N121="sníž. přenesená",J121,0)</f>
        <v>0</v>
      </c>
      <c r="BI121" s="202">
        <f>IF(N121="nulová",J121,0)</f>
        <v>0</v>
      </c>
      <c r="BJ121" s="19" t="s">
        <v>77</v>
      </c>
      <c r="BK121" s="202">
        <f>ROUND(I121*H121,2)</f>
        <v>0</v>
      </c>
      <c r="BL121" s="19" t="s">
        <v>148</v>
      </c>
      <c r="BM121" s="201" t="s">
        <v>424</v>
      </c>
    </row>
    <row r="122" spans="1:65" s="14" customFormat="1" ht="11.25">
      <c r="B122" s="215"/>
      <c r="C122" s="216"/>
      <c r="D122" s="205" t="s">
        <v>150</v>
      </c>
      <c r="E122" s="217" t="s">
        <v>19</v>
      </c>
      <c r="F122" s="218" t="s">
        <v>425</v>
      </c>
      <c r="G122" s="216"/>
      <c r="H122" s="217" t="s">
        <v>19</v>
      </c>
      <c r="I122" s="219"/>
      <c r="J122" s="216"/>
      <c r="K122" s="216"/>
      <c r="L122" s="220"/>
      <c r="M122" s="221"/>
      <c r="N122" s="222"/>
      <c r="O122" s="222"/>
      <c r="P122" s="222"/>
      <c r="Q122" s="222"/>
      <c r="R122" s="222"/>
      <c r="S122" s="222"/>
      <c r="T122" s="223"/>
      <c r="AT122" s="224" t="s">
        <v>150</v>
      </c>
      <c r="AU122" s="224" t="s">
        <v>159</v>
      </c>
      <c r="AV122" s="14" t="s">
        <v>77</v>
      </c>
      <c r="AW122" s="14" t="s">
        <v>31</v>
      </c>
      <c r="AX122" s="14" t="s">
        <v>69</v>
      </c>
      <c r="AY122" s="224" t="s">
        <v>141</v>
      </c>
    </row>
    <row r="123" spans="1:65" s="13" customFormat="1" ht="11.25">
      <c r="B123" s="203"/>
      <c r="C123" s="204"/>
      <c r="D123" s="205" t="s">
        <v>150</v>
      </c>
      <c r="E123" s="206" t="s">
        <v>19</v>
      </c>
      <c r="F123" s="207" t="s">
        <v>426</v>
      </c>
      <c r="G123" s="204"/>
      <c r="H123" s="208">
        <v>397</v>
      </c>
      <c r="I123" s="209"/>
      <c r="J123" s="204"/>
      <c r="K123" s="204"/>
      <c r="L123" s="210"/>
      <c r="M123" s="211"/>
      <c r="N123" s="212"/>
      <c r="O123" s="212"/>
      <c r="P123" s="212"/>
      <c r="Q123" s="212"/>
      <c r="R123" s="212"/>
      <c r="S123" s="212"/>
      <c r="T123" s="213"/>
      <c r="AT123" s="214" t="s">
        <v>150</v>
      </c>
      <c r="AU123" s="214" t="s">
        <v>159</v>
      </c>
      <c r="AV123" s="13" t="s">
        <v>80</v>
      </c>
      <c r="AW123" s="13" t="s">
        <v>31</v>
      </c>
      <c r="AX123" s="13" t="s">
        <v>69</v>
      </c>
      <c r="AY123" s="214" t="s">
        <v>141</v>
      </c>
    </row>
    <row r="124" spans="1:65" s="15" customFormat="1" ht="11.25">
      <c r="B124" s="225"/>
      <c r="C124" s="226"/>
      <c r="D124" s="205" t="s">
        <v>150</v>
      </c>
      <c r="E124" s="227" t="s">
        <v>19</v>
      </c>
      <c r="F124" s="228" t="s">
        <v>416</v>
      </c>
      <c r="G124" s="226"/>
      <c r="H124" s="229">
        <v>397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AT124" s="235" t="s">
        <v>150</v>
      </c>
      <c r="AU124" s="235" t="s">
        <v>159</v>
      </c>
      <c r="AV124" s="15" t="s">
        <v>148</v>
      </c>
      <c r="AW124" s="15" t="s">
        <v>31</v>
      </c>
      <c r="AX124" s="15" t="s">
        <v>77</v>
      </c>
      <c r="AY124" s="235" t="s">
        <v>141</v>
      </c>
    </row>
    <row r="125" spans="1:65" s="2" customFormat="1" ht="36" customHeight="1">
      <c r="A125" s="36"/>
      <c r="B125" s="37"/>
      <c r="C125" s="190" t="s">
        <v>203</v>
      </c>
      <c r="D125" s="190" t="s">
        <v>143</v>
      </c>
      <c r="E125" s="191" t="s">
        <v>427</v>
      </c>
      <c r="F125" s="192" t="s">
        <v>428</v>
      </c>
      <c r="G125" s="193" t="s">
        <v>234</v>
      </c>
      <c r="H125" s="194">
        <v>300</v>
      </c>
      <c r="I125" s="195"/>
      <c r="J125" s="196">
        <f>ROUND(I125*H125,2)</f>
        <v>0</v>
      </c>
      <c r="K125" s="192" t="s">
        <v>147</v>
      </c>
      <c r="L125" s="41"/>
      <c r="M125" s="197" t="s">
        <v>19</v>
      </c>
      <c r="N125" s="198" t="s">
        <v>40</v>
      </c>
      <c r="O125" s="66"/>
      <c r="P125" s="199">
        <f>O125*H125</f>
        <v>0</v>
      </c>
      <c r="Q125" s="199">
        <v>0</v>
      </c>
      <c r="R125" s="199">
        <f>Q125*H125</f>
        <v>0</v>
      </c>
      <c r="S125" s="199">
        <v>0.57999999999999996</v>
      </c>
      <c r="T125" s="200">
        <f>S125*H125</f>
        <v>174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01" t="s">
        <v>148</v>
      </c>
      <c r="AT125" s="201" t="s">
        <v>143</v>
      </c>
      <c r="AU125" s="201" t="s">
        <v>159</v>
      </c>
      <c r="AY125" s="19" t="s">
        <v>141</v>
      </c>
      <c r="BE125" s="202">
        <f>IF(N125="základní",J125,0)</f>
        <v>0</v>
      </c>
      <c r="BF125" s="202">
        <f>IF(N125="snížená",J125,0)</f>
        <v>0</v>
      </c>
      <c r="BG125" s="202">
        <f>IF(N125="zákl. přenesená",J125,0)</f>
        <v>0</v>
      </c>
      <c r="BH125" s="202">
        <f>IF(N125="sníž. přenesená",J125,0)</f>
        <v>0</v>
      </c>
      <c r="BI125" s="202">
        <f>IF(N125="nulová",J125,0)</f>
        <v>0</v>
      </c>
      <c r="BJ125" s="19" t="s">
        <v>77</v>
      </c>
      <c r="BK125" s="202">
        <f>ROUND(I125*H125,2)</f>
        <v>0</v>
      </c>
      <c r="BL125" s="19" t="s">
        <v>148</v>
      </c>
      <c r="BM125" s="201" t="s">
        <v>429</v>
      </c>
    </row>
    <row r="126" spans="1:65" s="14" customFormat="1" ht="11.25">
      <c r="B126" s="215"/>
      <c r="C126" s="216"/>
      <c r="D126" s="205" t="s">
        <v>150</v>
      </c>
      <c r="E126" s="217" t="s">
        <v>19</v>
      </c>
      <c r="F126" s="218" t="s">
        <v>430</v>
      </c>
      <c r="G126" s="216"/>
      <c r="H126" s="217" t="s">
        <v>19</v>
      </c>
      <c r="I126" s="219"/>
      <c r="J126" s="216"/>
      <c r="K126" s="216"/>
      <c r="L126" s="220"/>
      <c r="M126" s="221"/>
      <c r="N126" s="222"/>
      <c r="O126" s="222"/>
      <c r="P126" s="222"/>
      <c r="Q126" s="222"/>
      <c r="R126" s="222"/>
      <c r="S126" s="222"/>
      <c r="T126" s="223"/>
      <c r="AT126" s="224" t="s">
        <v>150</v>
      </c>
      <c r="AU126" s="224" t="s">
        <v>159</v>
      </c>
      <c r="AV126" s="14" t="s">
        <v>77</v>
      </c>
      <c r="AW126" s="14" t="s">
        <v>31</v>
      </c>
      <c r="AX126" s="14" t="s">
        <v>69</v>
      </c>
      <c r="AY126" s="224" t="s">
        <v>141</v>
      </c>
    </row>
    <row r="127" spans="1:65" s="13" customFormat="1" ht="11.25">
      <c r="B127" s="203"/>
      <c r="C127" s="204"/>
      <c r="D127" s="205" t="s">
        <v>150</v>
      </c>
      <c r="E127" s="206" t="s">
        <v>19</v>
      </c>
      <c r="F127" s="207" t="s">
        <v>431</v>
      </c>
      <c r="G127" s="204"/>
      <c r="H127" s="208">
        <v>300</v>
      </c>
      <c r="I127" s="209"/>
      <c r="J127" s="204"/>
      <c r="K127" s="204"/>
      <c r="L127" s="210"/>
      <c r="M127" s="211"/>
      <c r="N127" s="212"/>
      <c r="O127" s="212"/>
      <c r="P127" s="212"/>
      <c r="Q127" s="212"/>
      <c r="R127" s="212"/>
      <c r="S127" s="212"/>
      <c r="T127" s="213"/>
      <c r="AT127" s="214" t="s">
        <v>150</v>
      </c>
      <c r="AU127" s="214" t="s">
        <v>159</v>
      </c>
      <c r="AV127" s="13" t="s">
        <v>80</v>
      </c>
      <c r="AW127" s="13" t="s">
        <v>31</v>
      </c>
      <c r="AX127" s="13" t="s">
        <v>69</v>
      </c>
      <c r="AY127" s="214" t="s">
        <v>141</v>
      </c>
    </row>
    <row r="128" spans="1:65" s="15" customFormat="1" ht="11.25">
      <c r="B128" s="225"/>
      <c r="C128" s="226"/>
      <c r="D128" s="205" t="s">
        <v>150</v>
      </c>
      <c r="E128" s="227" t="s">
        <v>19</v>
      </c>
      <c r="F128" s="228" t="s">
        <v>158</v>
      </c>
      <c r="G128" s="226"/>
      <c r="H128" s="229">
        <v>300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4"/>
      <c r="AT128" s="235" t="s">
        <v>150</v>
      </c>
      <c r="AU128" s="235" t="s">
        <v>159</v>
      </c>
      <c r="AV128" s="15" t="s">
        <v>148</v>
      </c>
      <c r="AW128" s="15" t="s">
        <v>31</v>
      </c>
      <c r="AX128" s="15" t="s">
        <v>77</v>
      </c>
      <c r="AY128" s="235" t="s">
        <v>141</v>
      </c>
    </row>
    <row r="129" spans="1:65" s="2" customFormat="1" ht="24" customHeight="1">
      <c r="A129" s="36"/>
      <c r="B129" s="37"/>
      <c r="C129" s="190" t="s">
        <v>148</v>
      </c>
      <c r="D129" s="190" t="s">
        <v>143</v>
      </c>
      <c r="E129" s="191" t="s">
        <v>432</v>
      </c>
      <c r="F129" s="192" t="s">
        <v>433</v>
      </c>
      <c r="G129" s="193" t="s">
        <v>234</v>
      </c>
      <c r="H129" s="194">
        <v>300</v>
      </c>
      <c r="I129" s="195"/>
      <c r="J129" s="196">
        <f>ROUND(I129*H129,2)</f>
        <v>0</v>
      </c>
      <c r="K129" s="192" t="s">
        <v>147</v>
      </c>
      <c r="L129" s="41"/>
      <c r="M129" s="197" t="s">
        <v>19</v>
      </c>
      <c r="N129" s="198" t="s">
        <v>40</v>
      </c>
      <c r="O129" s="66"/>
      <c r="P129" s="199">
        <f>O129*H129</f>
        <v>0</v>
      </c>
      <c r="Q129" s="199">
        <v>0</v>
      </c>
      <c r="R129" s="199">
        <f>Q129*H129</f>
        <v>0</v>
      </c>
      <c r="S129" s="199">
        <v>9.8000000000000004E-2</v>
      </c>
      <c r="T129" s="200">
        <f>S129*H129</f>
        <v>29.400000000000002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1" t="s">
        <v>148</v>
      </c>
      <c r="AT129" s="201" t="s">
        <v>143</v>
      </c>
      <c r="AU129" s="201" t="s">
        <v>159</v>
      </c>
      <c r="AY129" s="19" t="s">
        <v>141</v>
      </c>
      <c r="BE129" s="202">
        <f>IF(N129="základní",J129,0)</f>
        <v>0</v>
      </c>
      <c r="BF129" s="202">
        <f>IF(N129="snížená",J129,0)</f>
        <v>0</v>
      </c>
      <c r="BG129" s="202">
        <f>IF(N129="zákl. přenesená",J129,0)</f>
        <v>0</v>
      </c>
      <c r="BH129" s="202">
        <f>IF(N129="sníž. přenesená",J129,0)</f>
        <v>0</v>
      </c>
      <c r="BI129" s="202">
        <f>IF(N129="nulová",J129,0)</f>
        <v>0</v>
      </c>
      <c r="BJ129" s="19" t="s">
        <v>77</v>
      </c>
      <c r="BK129" s="202">
        <f>ROUND(I129*H129,2)</f>
        <v>0</v>
      </c>
      <c r="BL129" s="19" t="s">
        <v>148</v>
      </c>
      <c r="BM129" s="201" t="s">
        <v>434</v>
      </c>
    </row>
    <row r="130" spans="1:65" s="14" customFormat="1" ht="11.25">
      <c r="B130" s="215"/>
      <c r="C130" s="216"/>
      <c r="D130" s="205" t="s">
        <v>150</v>
      </c>
      <c r="E130" s="217" t="s">
        <v>19</v>
      </c>
      <c r="F130" s="218" t="s">
        <v>435</v>
      </c>
      <c r="G130" s="216"/>
      <c r="H130" s="217" t="s">
        <v>19</v>
      </c>
      <c r="I130" s="219"/>
      <c r="J130" s="216"/>
      <c r="K130" s="216"/>
      <c r="L130" s="220"/>
      <c r="M130" s="221"/>
      <c r="N130" s="222"/>
      <c r="O130" s="222"/>
      <c r="P130" s="222"/>
      <c r="Q130" s="222"/>
      <c r="R130" s="222"/>
      <c r="S130" s="222"/>
      <c r="T130" s="223"/>
      <c r="AT130" s="224" t="s">
        <v>150</v>
      </c>
      <c r="AU130" s="224" t="s">
        <v>159</v>
      </c>
      <c r="AV130" s="14" t="s">
        <v>77</v>
      </c>
      <c r="AW130" s="14" t="s">
        <v>31</v>
      </c>
      <c r="AX130" s="14" t="s">
        <v>69</v>
      </c>
      <c r="AY130" s="224" t="s">
        <v>141</v>
      </c>
    </row>
    <row r="131" spans="1:65" s="13" customFormat="1" ht="11.25">
      <c r="B131" s="203"/>
      <c r="C131" s="204"/>
      <c r="D131" s="205" t="s">
        <v>150</v>
      </c>
      <c r="E131" s="206" t="s">
        <v>19</v>
      </c>
      <c r="F131" s="207" t="s">
        <v>431</v>
      </c>
      <c r="G131" s="204"/>
      <c r="H131" s="208">
        <v>300</v>
      </c>
      <c r="I131" s="209"/>
      <c r="J131" s="204"/>
      <c r="K131" s="204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150</v>
      </c>
      <c r="AU131" s="214" t="s">
        <v>159</v>
      </c>
      <c r="AV131" s="13" t="s">
        <v>80</v>
      </c>
      <c r="AW131" s="13" t="s">
        <v>31</v>
      </c>
      <c r="AX131" s="13" t="s">
        <v>69</v>
      </c>
      <c r="AY131" s="214" t="s">
        <v>141</v>
      </c>
    </row>
    <row r="132" spans="1:65" s="15" customFormat="1" ht="11.25">
      <c r="B132" s="225"/>
      <c r="C132" s="226"/>
      <c r="D132" s="205" t="s">
        <v>150</v>
      </c>
      <c r="E132" s="227" t="s">
        <v>19</v>
      </c>
      <c r="F132" s="228" t="s">
        <v>416</v>
      </c>
      <c r="G132" s="226"/>
      <c r="H132" s="229">
        <v>300</v>
      </c>
      <c r="I132" s="230"/>
      <c r="J132" s="226"/>
      <c r="K132" s="226"/>
      <c r="L132" s="231"/>
      <c r="M132" s="232"/>
      <c r="N132" s="233"/>
      <c r="O132" s="233"/>
      <c r="P132" s="233"/>
      <c r="Q132" s="233"/>
      <c r="R132" s="233"/>
      <c r="S132" s="233"/>
      <c r="T132" s="234"/>
      <c r="AT132" s="235" t="s">
        <v>150</v>
      </c>
      <c r="AU132" s="235" t="s">
        <v>159</v>
      </c>
      <c r="AV132" s="15" t="s">
        <v>148</v>
      </c>
      <c r="AW132" s="15" t="s">
        <v>31</v>
      </c>
      <c r="AX132" s="15" t="s">
        <v>77</v>
      </c>
      <c r="AY132" s="235" t="s">
        <v>141</v>
      </c>
    </row>
    <row r="133" spans="1:65" s="2" customFormat="1" ht="24" customHeight="1">
      <c r="A133" s="36"/>
      <c r="B133" s="37"/>
      <c r="C133" s="190" t="s">
        <v>168</v>
      </c>
      <c r="D133" s="190" t="s">
        <v>143</v>
      </c>
      <c r="E133" s="191" t="s">
        <v>436</v>
      </c>
      <c r="F133" s="192" t="s">
        <v>437</v>
      </c>
      <c r="G133" s="193" t="s">
        <v>234</v>
      </c>
      <c r="H133" s="194">
        <v>300</v>
      </c>
      <c r="I133" s="195"/>
      <c r="J133" s="196">
        <f>ROUND(I133*H133,2)</f>
        <v>0</v>
      </c>
      <c r="K133" s="192" t="s">
        <v>147</v>
      </c>
      <c r="L133" s="41"/>
      <c r="M133" s="197" t="s">
        <v>19</v>
      </c>
      <c r="N133" s="198" t="s">
        <v>40</v>
      </c>
      <c r="O133" s="66"/>
      <c r="P133" s="199">
        <f>O133*H133</f>
        <v>0</v>
      </c>
      <c r="Q133" s="199">
        <v>0</v>
      </c>
      <c r="R133" s="199">
        <f>Q133*H133</f>
        <v>0</v>
      </c>
      <c r="S133" s="199">
        <v>0.22</v>
      </c>
      <c r="T133" s="200">
        <f>S133*H133</f>
        <v>66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1" t="s">
        <v>148</v>
      </c>
      <c r="AT133" s="201" t="s">
        <v>143</v>
      </c>
      <c r="AU133" s="201" t="s">
        <v>159</v>
      </c>
      <c r="AY133" s="19" t="s">
        <v>141</v>
      </c>
      <c r="BE133" s="202">
        <f>IF(N133="základní",J133,0)</f>
        <v>0</v>
      </c>
      <c r="BF133" s="202">
        <f>IF(N133="snížená",J133,0)</f>
        <v>0</v>
      </c>
      <c r="BG133" s="202">
        <f>IF(N133="zákl. přenesená",J133,0)</f>
        <v>0</v>
      </c>
      <c r="BH133" s="202">
        <f>IF(N133="sníž. přenesená",J133,0)</f>
        <v>0</v>
      </c>
      <c r="BI133" s="202">
        <f>IF(N133="nulová",J133,0)</f>
        <v>0</v>
      </c>
      <c r="BJ133" s="19" t="s">
        <v>77</v>
      </c>
      <c r="BK133" s="202">
        <f>ROUND(I133*H133,2)</f>
        <v>0</v>
      </c>
      <c r="BL133" s="19" t="s">
        <v>148</v>
      </c>
      <c r="BM133" s="201" t="s">
        <v>438</v>
      </c>
    </row>
    <row r="134" spans="1:65" s="14" customFormat="1" ht="11.25">
      <c r="B134" s="215"/>
      <c r="C134" s="216"/>
      <c r="D134" s="205" t="s">
        <v>150</v>
      </c>
      <c r="E134" s="217" t="s">
        <v>19</v>
      </c>
      <c r="F134" s="218" t="s">
        <v>435</v>
      </c>
      <c r="G134" s="216"/>
      <c r="H134" s="217" t="s">
        <v>19</v>
      </c>
      <c r="I134" s="219"/>
      <c r="J134" s="216"/>
      <c r="K134" s="216"/>
      <c r="L134" s="220"/>
      <c r="M134" s="221"/>
      <c r="N134" s="222"/>
      <c r="O134" s="222"/>
      <c r="P134" s="222"/>
      <c r="Q134" s="222"/>
      <c r="R134" s="222"/>
      <c r="S134" s="222"/>
      <c r="T134" s="223"/>
      <c r="AT134" s="224" t="s">
        <v>150</v>
      </c>
      <c r="AU134" s="224" t="s">
        <v>159</v>
      </c>
      <c r="AV134" s="14" t="s">
        <v>77</v>
      </c>
      <c r="AW134" s="14" t="s">
        <v>31</v>
      </c>
      <c r="AX134" s="14" t="s">
        <v>69</v>
      </c>
      <c r="AY134" s="224" t="s">
        <v>141</v>
      </c>
    </row>
    <row r="135" spans="1:65" s="13" customFormat="1" ht="11.25">
      <c r="B135" s="203"/>
      <c r="C135" s="204"/>
      <c r="D135" s="205" t="s">
        <v>150</v>
      </c>
      <c r="E135" s="206" t="s">
        <v>19</v>
      </c>
      <c r="F135" s="207" t="s">
        <v>431</v>
      </c>
      <c r="G135" s="204"/>
      <c r="H135" s="208">
        <v>300</v>
      </c>
      <c r="I135" s="209"/>
      <c r="J135" s="204"/>
      <c r="K135" s="204"/>
      <c r="L135" s="210"/>
      <c r="M135" s="211"/>
      <c r="N135" s="212"/>
      <c r="O135" s="212"/>
      <c r="P135" s="212"/>
      <c r="Q135" s="212"/>
      <c r="R135" s="212"/>
      <c r="S135" s="212"/>
      <c r="T135" s="213"/>
      <c r="AT135" s="214" t="s">
        <v>150</v>
      </c>
      <c r="AU135" s="214" t="s">
        <v>159</v>
      </c>
      <c r="AV135" s="13" t="s">
        <v>80</v>
      </c>
      <c r="AW135" s="13" t="s">
        <v>31</v>
      </c>
      <c r="AX135" s="13" t="s">
        <v>69</v>
      </c>
      <c r="AY135" s="214" t="s">
        <v>141</v>
      </c>
    </row>
    <row r="136" spans="1:65" s="15" customFormat="1" ht="11.25">
      <c r="B136" s="225"/>
      <c r="C136" s="226"/>
      <c r="D136" s="205" t="s">
        <v>150</v>
      </c>
      <c r="E136" s="227" t="s">
        <v>19</v>
      </c>
      <c r="F136" s="228" t="s">
        <v>158</v>
      </c>
      <c r="G136" s="226"/>
      <c r="H136" s="229">
        <v>300</v>
      </c>
      <c r="I136" s="230"/>
      <c r="J136" s="226"/>
      <c r="K136" s="226"/>
      <c r="L136" s="231"/>
      <c r="M136" s="232"/>
      <c r="N136" s="233"/>
      <c r="O136" s="233"/>
      <c r="P136" s="233"/>
      <c r="Q136" s="233"/>
      <c r="R136" s="233"/>
      <c r="S136" s="233"/>
      <c r="T136" s="234"/>
      <c r="AT136" s="235" t="s">
        <v>150</v>
      </c>
      <c r="AU136" s="235" t="s">
        <v>159</v>
      </c>
      <c r="AV136" s="15" t="s">
        <v>148</v>
      </c>
      <c r="AW136" s="15" t="s">
        <v>31</v>
      </c>
      <c r="AX136" s="15" t="s">
        <v>77</v>
      </c>
      <c r="AY136" s="235" t="s">
        <v>141</v>
      </c>
    </row>
    <row r="137" spans="1:65" s="2" customFormat="1" ht="36" customHeight="1">
      <c r="A137" s="36"/>
      <c r="B137" s="37"/>
      <c r="C137" s="190" t="s">
        <v>181</v>
      </c>
      <c r="D137" s="190" t="s">
        <v>143</v>
      </c>
      <c r="E137" s="191" t="s">
        <v>439</v>
      </c>
      <c r="F137" s="192" t="s">
        <v>440</v>
      </c>
      <c r="G137" s="193" t="s">
        <v>234</v>
      </c>
      <c r="H137" s="194">
        <v>7.5</v>
      </c>
      <c r="I137" s="195"/>
      <c r="J137" s="196">
        <f>ROUND(I137*H137,2)</f>
        <v>0</v>
      </c>
      <c r="K137" s="192" t="s">
        <v>147</v>
      </c>
      <c r="L137" s="41"/>
      <c r="M137" s="197" t="s">
        <v>19</v>
      </c>
      <c r="N137" s="198" t="s">
        <v>40</v>
      </c>
      <c r="O137" s="66"/>
      <c r="P137" s="199">
        <f>O137*H137</f>
        <v>0</v>
      </c>
      <c r="Q137" s="199">
        <v>0</v>
      </c>
      <c r="R137" s="199">
        <f>Q137*H137</f>
        <v>0</v>
      </c>
      <c r="S137" s="199">
        <v>0.28999999999999998</v>
      </c>
      <c r="T137" s="200">
        <f>S137*H137</f>
        <v>2.1749999999999998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1" t="s">
        <v>148</v>
      </c>
      <c r="AT137" s="201" t="s">
        <v>143</v>
      </c>
      <c r="AU137" s="201" t="s">
        <v>159</v>
      </c>
      <c r="AY137" s="19" t="s">
        <v>141</v>
      </c>
      <c r="BE137" s="202">
        <f>IF(N137="základní",J137,0)</f>
        <v>0</v>
      </c>
      <c r="BF137" s="202">
        <f>IF(N137="snížená",J137,0)</f>
        <v>0</v>
      </c>
      <c r="BG137" s="202">
        <f>IF(N137="zákl. přenesená",J137,0)</f>
        <v>0</v>
      </c>
      <c r="BH137" s="202">
        <f>IF(N137="sníž. přenesená",J137,0)</f>
        <v>0</v>
      </c>
      <c r="BI137" s="202">
        <f>IF(N137="nulová",J137,0)</f>
        <v>0</v>
      </c>
      <c r="BJ137" s="19" t="s">
        <v>77</v>
      </c>
      <c r="BK137" s="202">
        <f>ROUND(I137*H137,2)</f>
        <v>0</v>
      </c>
      <c r="BL137" s="19" t="s">
        <v>148</v>
      </c>
      <c r="BM137" s="201" t="s">
        <v>441</v>
      </c>
    </row>
    <row r="138" spans="1:65" s="14" customFormat="1" ht="11.25">
      <c r="B138" s="215"/>
      <c r="C138" s="216"/>
      <c r="D138" s="205" t="s">
        <v>150</v>
      </c>
      <c r="E138" s="217" t="s">
        <v>19</v>
      </c>
      <c r="F138" s="218" t="s">
        <v>442</v>
      </c>
      <c r="G138" s="216"/>
      <c r="H138" s="217" t="s">
        <v>19</v>
      </c>
      <c r="I138" s="219"/>
      <c r="J138" s="216"/>
      <c r="K138" s="216"/>
      <c r="L138" s="220"/>
      <c r="M138" s="221"/>
      <c r="N138" s="222"/>
      <c r="O138" s="222"/>
      <c r="P138" s="222"/>
      <c r="Q138" s="222"/>
      <c r="R138" s="222"/>
      <c r="S138" s="222"/>
      <c r="T138" s="223"/>
      <c r="AT138" s="224" t="s">
        <v>150</v>
      </c>
      <c r="AU138" s="224" t="s">
        <v>159</v>
      </c>
      <c r="AV138" s="14" t="s">
        <v>77</v>
      </c>
      <c r="AW138" s="14" t="s">
        <v>31</v>
      </c>
      <c r="AX138" s="14" t="s">
        <v>69</v>
      </c>
      <c r="AY138" s="224" t="s">
        <v>141</v>
      </c>
    </row>
    <row r="139" spans="1:65" s="13" customFormat="1" ht="11.25">
      <c r="B139" s="203"/>
      <c r="C139" s="204"/>
      <c r="D139" s="205" t="s">
        <v>150</v>
      </c>
      <c r="E139" s="206" t="s">
        <v>19</v>
      </c>
      <c r="F139" s="207" t="s">
        <v>443</v>
      </c>
      <c r="G139" s="204"/>
      <c r="H139" s="208">
        <v>7.5</v>
      </c>
      <c r="I139" s="209"/>
      <c r="J139" s="204"/>
      <c r="K139" s="204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150</v>
      </c>
      <c r="AU139" s="214" t="s">
        <v>159</v>
      </c>
      <c r="AV139" s="13" t="s">
        <v>80</v>
      </c>
      <c r="AW139" s="13" t="s">
        <v>31</v>
      </c>
      <c r="AX139" s="13" t="s">
        <v>69</v>
      </c>
      <c r="AY139" s="214" t="s">
        <v>141</v>
      </c>
    </row>
    <row r="140" spans="1:65" s="15" customFormat="1" ht="11.25">
      <c r="B140" s="225"/>
      <c r="C140" s="226"/>
      <c r="D140" s="205" t="s">
        <v>150</v>
      </c>
      <c r="E140" s="227" t="s">
        <v>19</v>
      </c>
      <c r="F140" s="228" t="s">
        <v>416</v>
      </c>
      <c r="G140" s="226"/>
      <c r="H140" s="229">
        <v>7.5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AT140" s="235" t="s">
        <v>150</v>
      </c>
      <c r="AU140" s="235" t="s">
        <v>159</v>
      </c>
      <c r="AV140" s="15" t="s">
        <v>148</v>
      </c>
      <c r="AW140" s="15" t="s">
        <v>31</v>
      </c>
      <c r="AX140" s="15" t="s">
        <v>77</v>
      </c>
      <c r="AY140" s="235" t="s">
        <v>141</v>
      </c>
    </row>
    <row r="141" spans="1:65" s="2" customFormat="1" ht="36" customHeight="1">
      <c r="A141" s="36"/>
      <c r="B141" s="37"/>
      <c r="C141" s="190" t="s">
        <v>192</v>
      </c>
      <c r="D141" s="190" t="s">
        <v>143</v>
      </c>
      <c r="E141" s="191" t="s">
        <v>444</v>
      </c>
      <c r="F141" s="192" t="s">
        <v>445</v>
      </c>
      <c r="G141" s="193" t="s">
        <v>234</v>
      </c>
      <c r="H141" s="194">
        <v>7.5</v>
      </c>
      <c r="I141" s="195"/>
      <c r="J141" s="196">
        <f>ROUND(I141*H141,2)</f>
        <v>0</v>
      </c>
      <c r="K141" s="192" t="s">
        <v>147</v>
      </c>
      <c r="L141" s="41"/>
      <c r="M141" s="197" t="s">
        <v>19</v>
      </c>
      <c r="N141" s="198" t="s">
        <v>40</v>
      </c>
      <c r="O141" s="66"/>
      <c r="P141" s="199">
        <f>O141*H141</f>
        <v>0</v>
      </c>
      <c r="Q141" s="199">
        <v>0</v>
      </c>
      <c r="R141" s="199">
        <f>Q141*H141</f>
        <v>0</v>
      </c>
      <c r="S141" s="199">
        <v>0.32500000000000001</v>
      </c>
      <c r="T141" s="200">
        <f>S141*H141</f>
        <v>2.4375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1" t="s">
        <v>148</v>
      </c>
      <c r="AT141" s="201" t="s">
        <v>143</v>
      </c>
      <c r="AU141" s="201" t="s">
        <v>159</v>
      </c>
      <c r="AY141" s="19" t="s">
        <v>141</v>
      </c>
      <c r="BE141" s="202">
        <f>IF(N141="základní",J141,0)</f>
        <v>0</v>
      </c>
      <c r="BF141" s="202">
        <f>IF(N141="snížená",J141,0)</f>
        <v>0</v>
      </c>
      <c r="BG141" s="202">
        <f>IF(N141="zákl. přenesená",J141,0)</f>
        <v>0</v>
      </c>
      <c r="BH141" s="202">
        <f>IF(N141="sníž. přenesená",J141,0)</f>
        <v>0</v>
      </c>
      <c r="BI141" s="202">
        <f>IF(N141="nulová",J141,0)</f>
        <v>0</v>
      </c>
      <c r="BJ141" s="19" t="s">
        <v>77</v>
      </c>
      <c r="BK141" s="202">
        <f>ROUND(I141*H141,2)</f>
        <v>0</v>
      </c>
      <c r="BL141" s="19" t="s">
        <v>148</v>
      </c>
      <c r="BM141" s="201" t="s">
        <v>446</v>
      </c>
    </row>
    <row r="142" spans="1:65" s="14" customFormat="1" ht="11.25">
      <c r="B142" s="215"/>
      <c r="C142" s="216"/>
      <c r="D142" s="205" t="s">
        <v>150</v>
      </c>
      <c r="E142" s="217" t="s">
        <v>19</v>
      </c>
      <c r="F142" s="218" t="s">
        <v>447</v>
      </c>
      <c r="G142" s="216"/>
      <c r="H142" s="217" t="s">
        <v>19</v>
      </c>
      <c r="I142" s="219"/>
      <c r="J142" s="216"/>
      <c r="K142" s="216"/>
      <c r="L142" s="220"/>
      <c r="M142" s="221"/>
      <c r="N142" s="222"/>
      <c r="O142" s="222"/>
      <c r="P142" s="222"/>
      <c r="Q142" s="222"/>
      <c r="R142" s="222"/>
      <c r="S142" s="222"/>
      <c r="T142" s="223"/>
      <c r="AT142" s="224" t="s">
        <v>150</v>
      </c>
      <c r="AU142" s="224" t="s">
        <v>159</v>
      </c>
      <c r="AV142" s="14" t="s">
        <v>77</v>
      </c>
      <c r="AW142" s="14" t="s">
        <v>31</v>
      </c>
      <c r="AX142" s="14" t="s">
        <v>69</v>
      </c>
      <c r="AY142" s="224" t="s">
        <v>141</v>
      </c>
    </row>
    <row r="143" spans="1:65" s="13" customFormat="1" ht="11.25">
      <c r="B143" s="203"/>
      <c r="C143" s="204"/>
      <c r="D143" s="205" t="s">
        <v>150</v>
      </c>
      <c r="E143" s="206" t="s">
        <v>19</v>
      </c>
      <c r="F143" s="207" t="s">
        <v>443</v>
      </c>
      <c r="G143" s="204"/>
      <c r="H143" s="208">
        <v>7.5</v>
      </c>
      <c r="I143" s="209"/>
      <c r="J143" s="204"/>
      <c r="K143" s="204"/>
      <c r="L143" s="210"/>
      <c r="M143" s="211"/>
      <c r="N143" s="212"/>
      <c r="O143" s="212"/>
      <c r="P143" s="212"/>
      <c r="Q143" s="212"/>
      <c r="R143" s="212"/>
      <c r="S143" s="212"/>
      <c r="T143" s="213"/>
      <c r="AT143" s="214" t="s">
        <v>150</v>
      </c>
      <c r="AU143" s="214" t="s">
        <v>159</v>
      </c>
      <c r="AV143" s="13" t="s">
        <v>80</v>
      </c>
      <c r="AW143" s="13" t="s">
        <v>31</v>
      </c>
      <c r="AX143" s="13" t="s">
        <v>69</v>
      </c>
      <c r="AY143" s="214" t="s">
        <v>141</v>
      </c>
    </row>
    <row r="144" spans="1:65" s="15" customFormat="1" ht="11.25">
      <c r="B144" s="225"/>
      <c r="C144" s="226"/>
      <c r="D144" s="205" t="s">
        <v>150</v>
      </c>
      <c r="E144" s="227" t="s">
        <v>19</v>
      </c>
      <c r="F144" s="228" t="s">
        <v>158</v>
      </c>
      <c r="G144" s="226"/>
      <c r="H144" s="229">
        <v>7.5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AT144" s="235" t="s">
        <v>150</v>
      </c>
      <c r="AU144" s="235" t="s">
        <v>159</v>
      </c>
      <c r="AV144" s="15" t="s">
        <v>148</v>
      </c>
      <c r="AW144" s="15" t="s">
        <v>31</v>
      </c>
      <c r="AX144" s="15" t="s">
        <v>77</v>
      </c>
      <c r="AY144" s="235" t="s">
        <v>141</v>
      </c>
    </row>
    <row r="145" spans="1:65" s="2" customFormat="1" ht="24" customHeight="1">
      <c r="A145" s="36"/>
      <c r="B145" s="37"/>
      <c r="C145" s="190" t="s">
        <v>80</v>
      </c>
      <c r="D145" s="190" t="s">
        <v>143</v>
      </c>
      <c r="E145" s="191" t="s">
        <v>448</v>
      </c>
      <c r="F145" s="192" t="s">
        <v>449</v>
      </c>
      <c r="G145" s="193" t="s">
        <v>234</v>
      </c>
      <c r="H145" s="194">
        <v>10.5</v>
      </c>
      <c r="I145" s="195"/>
      <c r="J145" s="196">
        <f>ROUND(I145*H145,2)</f>
        <v>0</v>
      </c>
      <c r="K145" s="192" t="s">
        <v>147</v>
      </c>
      <c r="L145" s="41"/>
      <c r="M145" s="197" t="s">
        <v>19</v>
      </c>
      <c r="N145" s="198" t="s">
        <v>40</v>
      </c>
      <c r="O145" s="66"/>
      <c r="P145" s="199">
        <f>O145*H145</f>
        <v>0</v>
      </c>
      <c r="Q145" s="199">
        <v>4.0000000000000003E-5</v>
      </c>
      <c r="R145" s="199">
        <f>Q145*H145</f>
        <v>4.2000000000000002E-4</v>
      </c>
      <c r="S145" s="199">
        <v>0.10299999999999999</v>
      </c>
      <c r="T145" s="200">
        <f>S145*H145</f>
        <v>1.0814999999999999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1" t="s">
        <v>148</v>
      </c>
      <c r="AT145" s="201" t="s">
        <v>143</v>
      </c>
      <c r="AU145" s="201" t="s">
        <v>159</v>
      </c>
      <c r="AY145" s="19" t="s">
        <v>141</v>
      </c>
      <c r="BE145" s="202">
        <f>IF(N145="základní",J145,0)</f>
        <v>0</v>
      </c>
      <c r="BF145" s="202">
        <f>IF(N145="snížená",J145,0)</f>
        <v>0</v>
      </c>
      <c r="BG145" s="202">
        <f>IF(N145="zákl. přenesená",J145,0)</f>
        <v>0</v>
      </c>
      <c r="BH145" s="202">
        <f>IF(N145="sníž. přenesená",J145,0)</f>
        <v>0</v>
      </c>
      <c r="BI145" s="202">
        <f>IF(N145="nulová",J145,0)</f>
        <v>0</v>
      </c>
      <c r="BJ145" s="19" t="s">
        <v>77</v>
      </c>
      <c r="BK145" s="202">
        <f>ROUND(I145*H145,2)</f>
        <v>0</v>
      </c>
      <c r="BL145" s="19" t="s">
        <v>148</v>
      </c>
      <c r="BM145" s="201" t="s">
        <v>450</v>
      </c>
    </row>
    <row r="146" spans="1:65" s="14" customFormat="1" ht="11.25">
      <c r="B146" s="215"/>
      <c r="C146" s="216"/>
      <c r="D146" s="205" t="s">
        <v>150</v>
      </c>
      <c r="E146" s="217" t="s">
        <v>19</v>
      </c>
      <c r="F146" s="218" t="s">
        <v>451</v>
      </c>
      <c r="G146" s="216"/>
      <c r="H146" s="217" t="s">
        <v>19</v>
      </c>
      <c r="I146" s="219"/>
      <c r="J146" s="216"/>
      <c r="K146" s="216"/>
      <c r="L146" s="220"/>
      <c r="M146" s="221"/>
      <c r="N146" s="222"/>
      <c r="O146" s="222"/>
      <c r="P146" s="222"/>
      <c r="Q146" s="222"/>
      <c r="R146" s="222"/>
      <c r="S146" s="222"/>
      <c r="T146" s="223"/>
      <c r="AT146" s="224" t="s">
        <v>150</v>
      </c>
      <c r="AU146" s="224" t="s">
        <v>159</v>
      </c>
      <c r="AV146" s="14" t="s">
        <v>77</v>
      </c>
      <c r="AW146" s="14" t="s">
        <v>31</v>
      </c>
      <c r="AX146" s="14" t="s">
        <v>69</v>
      </c>
      <c r="AY146" s="224" t="s">
        <v>141</v>
      </c>
    </row>
    <row r="147" spans="1:65" s="13" customFormat="1" ht="11.25">
      <c r="B147" s="203"/>
      <c r="C147" s="204"/>
      <c r="D147" s="205" t="s">
        <v>150</v>
      </c>
      <c r="E147" s="206" t="s">
        <v>19</v>
      </c>
      <c r="F147" s="207" t="s">
        <v>452</v>
      </c>
      <c r="G147" s="204"/>
      <c r="H147" s="208">
        <v>10.5</v>
      </c>
      <c r="I147" s="209"/>
      <c r="J147" s="204"/>
      <c r="K147" s="204"/>
      <c r="L147" s="210"/>
      <c r="M147" s="211"/>
      <c r="N147" s="212"/>
      <c r="O147" s="212"/>
      <c r="P147" s="212"/>
      <c r="Q147" s="212"/>
      <c r="R147" s="212"/>
      <c r="S147" s="212"/>
      <c r="T147" s="213"/>
      <c r="AT147" s="214" t="s">
        <v>150</v>
      </c>
      <c r="AU147" s="214" t="s">
        <v>159</v>
      </c>
      <c r="AV147" s="13" t="s">
        <v>80</v>
      </c>
      <c r="AW147" s="13" t="s">
        <v>31</v>
      </c>
      <c r="AX147" s="13" t="s">
        <v>69</v>
      </c>
      <c r="AY147" s="214" t="s">
        <v>141</v>
      </c>
    </row>
    <row r="148" spans="1:65" s="15" customFormat="1" ht="11.25">
      <c r="B148" s="225"/>
      <c r="C148" s="226"/>
      <c r="D148" s="205" t="s">
        <v>150</v>
      </c>
      <c r="E148" s="227" t="s">
        <v>19</v>
      </c>
      <c r="F148" s="228" t="s">
        <v>158</v>
      </c>
      <c r="G148" s="226"/>
      <c r="H148" s="229">
        <v>10.5</v>
      </c>
      <c r="I148" s="230"/>
      <c r="J148" s="226"/>
      <c r="K148" s="226"/>
      <c r="L148" s="231"/>
      <c r="M148" s="232"/>
      <c r="N148" s="233"/>
      <c r="O148" s="233"/>
      <c r="P148" s="233"/>
      <c r="Q148" s="233"/>
      <c r="R148" s="233"/>
      <c r="S148" s="233"/>
      <c r="T148" s="234"/>
      <c r="AT148" s="235" t="s">
        <v>150</v>
      </c>
      <c r="AU148" s="235" t="s">
        <v>159</v>
      </c>
      <c r="AV148" s="15" t="s">
        <v>148</v>
      </c>
      <c r="AW148" s="15" t="s">
        <v>31</v>
      </c>
      <c r="AX148" s="15" t="s">
        <v>77</v>
      </c>
      <c r="AY148" s="235" t="s">
        <v>141</v>
      </c>
    </row>
    <row r="149" spans="1:65" s="12" customFormat="1" ht="20.85" customHeight="1">
      <c r="B149" s="174"/>
      <c r="C149" s="175"/>
      <c r="D149" s="176" t="s">
        <v>68</v>
      </c>
      <c r="E149" s="188" t="s">
        <v>208</v>
      </c>
      <c r="F149" s="188" t="s">
        <v>453</v>
      </c>
      <c r="G149" s="175"/>
      <c r="H149" s="175"/>
      <c r="I149" s="178"/>
      <c r="J149" s="189">
        <f>BK149</f>
        <v>0</v>
      </c>
      <c r="K149" s="175"/>
      <c r="L149" s="180"/>
      <c r="M149" s="181"/>
      <c r="N149" s="182"/>
      <c r="O149" s="182"/>
      <c r="P149" s="183">
        <f>SUM(P150:P159)</f>
        <v>0</v>
      </c>
      <c r="Q149" s="182"/>
      <c r="R149" s="183">
        <f>SUM(R150:R159)</f>
        <v>0</v>
      </c>
      <c r="S149" s="182"/>
      <c r="T149" s="184">
        <f>SUM(T150:T159)</f>
        <v>0</v>
      </c>
      <c r="AR149" s="185" t="s">
        <v>77</v>
      </c>
      <c r="AT149" s="186" t="s">
        <v>68</v>
      </c>
      <c r="AU149" s="186" t="s">
        <v>80</v>
      </c>
      <c r="AY149" s="185" t="s">
        <v>141</v>
      </c>
      <c r="BK149" s="187">
        <f>SUM(BK150:BK159)</f>
        <v>0</v>
      </c>
    </row>
    <row r="150" spans="1:65" s="2" customFormat="1" ht="24" customHeight="1">
      <c r="A150" s="36"/>
      <c r="B150" s="37"/>
      <c r="C150" s="190" t="s">
        <v>208</v>
      </c>
      <c r="D150" s="190" t="s">
        <v>143</v>
      </c>
      <c r="E150" s="191" t="s">
        <v>454</v>
      </c>
      <c r="F150" s="192" t="s">
        <v>455</v>
      </c>
      <c r="G150" s="193" t="s">
        <v>146</v>
      </c>
      <c r="H150" s="194">
        <v>14.85</v>
      </c>
      <c r="I150" s="195"/>
      <c r="J150" s="196">
        <f>ROUND(I150*H150,2)</f>
        <v>0</v>
      </c>
      <c r="K150" s="192" t="s">
        <v>147</v>
      </c>
      <c r="L150" s="41"/>
      <c r="M150" s="197" t="s">
        <v>19</v>
      </c>
      <c r="N150" s="198" t="s">
        <v>40</v>
      </c>
      <c r="O150" s="66"/>
      <c r="P150" s="199">
        <f>O150*H150</f>
        <v>0</v>
      </c>
      <c r="Q150" s="199">
        <v>0</v>
      </c>
      <c r="R150" s="199">
        <f>Q150*H150</f>
        <v>0</v>
      </c>
      <c r="S150" s="199">
        <v>0</v>
      </c>
      <c r="T150" s="20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1" t="s">
        <v>148</v>
      </c>
      <c r="AT150" s="201" t="s">
        <v>143</v>
      </c>
      <c r="AU150" s="201" t="s">
        <v>159</v>
      </c>
      <c r="AY150" s="19" t="s">
        <v>141</v>
      </c>
      <c r="BE150" s="202">
        <f>IF(N150="základní",J150,0)</f>
        <v>0</v>
      </c>
      <c r="BF150" s="202">
        <f>IF(N150="snížená",J150,0)</f>
        <v>0</v>
      </c>
      <c r="BG150" s="202">
        <f>IF(N150="zákl. přenesená",J150,0)</f>
        <v>0</v>
      </c>
      <c r="BH150" s="202">
        <f>IF(N150="sníž. přenesená",J150,0)</f>
        <v>0</v>
      </c>
      <c r="BI150" s="202">
        <f>IF(N150="nulová",J150,0)</f>
        <v>0</v>
      </c>
      <c r="BJ150" s="19" t="s">
        <v>77</v>
      </c>
      <c r="BK150" s="202">
        <f>ROUND(I150*H150,2)</f>
        <v>0</v>
      </c>
      <c r="BL150" s="19" t="s">
        <v>148</v>
      </c>
      <c r="BM150" s="201" t="s">
        <v>456</v>
      </c>
    </row>
    <row r="151" spans="1:65" s="13" customFormat="1" ht="11.25">
      <c r="B151" s="203"/>
      <c r="C151" s="204"/>
      <c r="D151" s="205" t="s">
        <v>150</v>
      </c>
      <c r="E151" s="206" t="s">
        <v>19</v>
      </c>
      <c r="F151" s="207" t="s">
        <v>457</v>
      </c>
      <c r="G151" s="204"/>
      <c r="H151" s="208">
        <v>14.85</v>
      </c>
      <c r="I151" s="209"/>
      <c r="J151" s="204"/>
      <c r="K151" s="204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150</v>
      </c>
      <c r="AU151" s="214" t="s">
        <v>159</v>
      </c>
      <c r="AV151" s="13" t="s">
        <v>80</v>
      </c>
      <c r="AW151" s="13" t="s">
        <v>31</v>
      </c>
      <c r="AX151" s="13" t="s">
        <v>77</v>
      </c>
      <c r="AY151" s="214" t="s">
        <v>141</v>
      </c>
    </row>
    <row r="152" spans="1:65" s="2" customFormat="1" ht="24" customHeight="1">
      <c r="A152" s="36"/>
      <c r="B152" s="37"/>
      <c r="C152" s="190" t="s">
        <v>214</v>
      </c>
      <c r="D152" s="190" t="s">
        <v>143</v>
      </c>
      <c r="E152" s="191" t="s">
        <v>458</v>
      </c>
      <c r="F152" s="192" t="s">
        <v>459</v>
      </c>
      <c r="G152" s="193" t="s">
        <v>146</v>
      </c>
      <c r="H152" s="194">
        <v>31.68</v>
      </c>
      <c r="I152" s="195"/>
      <c r="J152" s="196">
        <f>ROUND(I152*H152,2)</f>
        <v>0</v>
      </c>
      <c r="K152" s="192" t="s">
        <v>147</v>
      </c>
      <c r="L152" s="41"/>
      <c r="M152" s="197" t="s">
        <v>19</v>
      </c>
      <c r="N152" s="198" t="s">
        <v>40</v>
      </c>
      <c r="O152" s="66"/>
      <c r="P152" s="199">
        <f>O152*H152</f>
        <v>0</v>
      </c>
      <c r="Q152" s="199">
        <v>0</v>
      </c>
      <c r="R152" s="199">
        <f>Q152*H152</f>
        <v>0</v>
      </c>
      <c r="S152" s="199">
        <v>0</v>
      </c>
      <c r="T152" s="20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1" t="s">
        <v>148</v>
      </c>
      <c r="AT152" s="201" t="s">
        <v>143</v>
      </c>
      <c r="AU152" s="201" t="s">
        <v>159</v>
      </c>
      <c r="AY152" s="19" t="s">
        <v>141</v>
      </c>
      <c r="BE152" s="202">
        <f>IF(N152="základní",J152,0)</f>
        <v>0</v>
      </c>
      <c r="BF152" s="202">
        <f>IF(N152="snížená",J152,0)</f>
        <v>0</v>
      </c>
      <c r="BG152" s="202">
        <f>IF(N152="zákl. přenesená",J152,0)</f>
        <v>0</v>
      </c>
      <c r="BH152" s="202">
        <f>IF(N152="sníž. přenesená",J152,0)</f>
        <v>0</v>
      </c>
      <c r="BI152" s="202">
        <f>IF(N152="nulová",J152,0)</f>
        <v>0</v>
      </c>
      <c r="BJ152" s="19" t="s">
        <v>77</v>
      </c>
      <c r="BK152" s="202">
        <f>ROUND(I152*H152,2)</f>
        <v>0</v>
      </c>
      <c r="BL152" s="19" t="s">
        <v>148</v>
      </c>
      <c r="BM152" s="201" t="s">
        <v>460</v>
      </c>
    </row>
    <row r="153" spans="1:65" s="14" customFormat="1" ht="11.25">
      <c r="B153" s="215"/>
      <c r="C153" s="216"/>
      <c r="D153" s="205" t="s">
        <v>150</v>
      </c>
      <c r="E153" s="217" t="s">
        <v>19</v>
      </c>
      <c r="F153" s="218" t="s">
        <v>461</v>
      </c>
      <c r="G153" s="216"/>
      <c r="H153" s="217" t="s">
        <v>19</v>
      </c>
      <c r="I153" s="219"/>
      <c r="J153" s="216"/>
      <c r="K153" s="216"/>
      <c r="L153" s="220"/>
      <c r="M153" s="221"/>
      <c r="N153" s="222"/>
      <c r="O153" s="222"/>
      <c r="P153" s="222"/>
      <c r="Q153" s="222"/>
      <c r="R153" s="222"/>
      <c r="S153" s="222"/>
      <c r="T153" s="223"/>
      <c r="AT153" s="224" t="s">
        <v>150</v>
      </c>
      <c r="AU153" s="224" t="s">
        <v>159</v>
      </c>
      <c r="AV153" s="14" t="s">
        <v>77</v>
      </c>
      <c r="AW153" s="14" t="s">
        <v>31</v>
      </c>
      <c r="AX153" s="14" t="s">
        <v>69</v>
      </c>
      <c r="AY153" s="224" t="s">
        <v>141</v>
      </c>
    </row>
    <row r="154" spans="1:65" s="13" customFormat="1" ht="11.25">
      <c r="B154" s="203"/>
      <c r="C154" s="204"/>
      <c r="D154" s="205" t="s">
        <v>150</v>
      </c>
      <c r="E154" s="206" t="s">
        <v>19</v>
      </c>
      <c r="F154" s="207" t="s">
        <v>462</v>
      </c>
      <c r="G154" s="204"/>
      <c r="H154" s="208">
        <v>31.68</v>
      </c>
      <c r="I154" s="209"/>
      <c r="J154" s="204"/>
      <c r="K154" s="204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150</v>
      </c>
      <c r="AU154" s="214" t="s">
        <v>159</v>
      </c>
      <c r="AV154" s="13" t="s">
        <v>80</v>
      </c>
      <c r="AW154" s="13" t="s">
        <v>31</v>
      </c>
      <c r="AX154" s="13" t="s">
        <v>69</v>
      </c>
      <c r="AY154" s="214" t="s">
        <v>141</v>
      </c>
    </row>
    <row r="155" spans="1:65" s="15" customFormat="1" ht="11.25">
      <c r="B155" s="225"/>
      <c r="C155" s="226"/>
      <c r="D155" s="205" t="s">
        <v>150</v>
      </c>
      <c r="E155" s="227" t="s">
        <v>19</v>
      </c>
      <c r="F155" s="228" t="s">
        <v>158</v>
      </c>
      <c r="G155" s="226"/>
      <c r="H155" s="229">
        <v>31.68</v>
      </c>
      <c r="I155" s="230"/>
      <c r="J155" s="226"/>
      <c r="K155" s="226"/>
      <c r="L155" s="231"/>
      <c r="M155" s="232"/>
      <c r="N155" s="233"/>
      <c r="O155" s="233"/>
      <c r="P155" s="233"/>
      <c r="Q155" s="233"/>
      <c r="R155" s="233"/>
      <c r="S155" s="233"/>
      <c r="T155" s="234"/>
      <c r="AT155" s="235" t="s">
        <v>150</v>
      </c>
      <c r="AU155" s="235" t="s">
        <v>159</v>
      </c>
      <c r="AV155" s="15" t="s">
        <v>148</v>
      </c>
      <c r="AW155" s="15" t="s">
        <v>31</v>
      </c>
      <c r="AX155" s="15" t="s">
        <v>77</v>
      </c>
      <c r="AY155" s="235" t="s">
        <v>141</v>
      </c>
    </row>
    <row r="156" spans="1:65" s="2" customFormat="1" ht="24" customHeight="1">
      <c r="A156" s="36"/>
      <c r="B156" s="37"/>
      <c r="C156" s="190" t="s">
        <v>220</v>
      </c>
      <c r="D156" s="190" t="s">
        <v>143</v>
      </c>
      <c r="E156" s="191" t="s">
        <v>463</v>
      </c>
      <c r="F156" s="192" t="s">
        <v>464</v>
      </c>
      <c r="G156" s="193" t="s">
        <v>146</v>
      </c>
      <c r="H156" s="194">
        <v>31.68</v>
      </c>
      <c r="I156" s="195"/>
      <c r="J156" s="196">
        <f>ROUND(I156*H156,2)</f>
        <v>0</v>
      </c>
      <c r="K156" s="192" t="s">
        <v>147</v>
      </c>
      <c r="L156" s="41"/>
      <c r="M156" s="197" t="s">
        <v>19</v>
      </c>
      <c r="N156" s="198" t="s">
        <v>40</v>
      </c>
      <c r="O156" s="66"/>
      <c r="P156" s="199">
        <f>O156*H156</f>
        <v>0</v>
      </c>
      <c r="Q156" s="199">
        <v>0</v>
      </c>
      <c r="R156" s="199">
        <f>Q156*H156</f>
        <v>0</v>
      </c>
      <c r="S156" s="199">
        <v>0</v>
      </c>
      <c r="T156" s="20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1" t="s">
        <v>148</v>
      </c>
      <c r="AT156" s="201" t="s">
        <v>143</v>
      </c>
      <c r="AU156" s="201" t="s">
        <v>159</v>
      </c>
      <c r="AY156" s="19" t="s">
        <v>141</v>
      </c>
      <c r="BE156" s="202">
        <f>IF(N156="základní",J156,0)</f>
        <v>0</v>
      </c>
      <c r="BF156" s="202">
        <f>IF(N156="snížená",J156,0)</f>
        <v>0</v>
      </c>
      <c r="BG156" s="202">
        <f>IF(N156="zákl. přenesená",J156,0)</f>
        <v>0</v>
      </c>
      <c r="BH156" s="202">
        <f>IF(N156="sníž. přenesená",J156,0)</f>
        <v>0</v>
      </c>
      <c r="BI156" s="202">
        <f>IF(N156="nulová",J156,0)</f>
        <v>0</v>
      </c>
      <c r="BJ156" s="19" t="s">
        <v>77</v>
      </c>
      <c r="BK156" s="202">
        <f>ROUND(I156*H156,2)</f>
        <v>0</v>
      </c>
      <c r="BL156" s="19" t="s">
        <v>148</v>
      </c>
      <c r="BM156" s="201" t="s">
        <v>465</v>
      </c>
    </row>
    <row r="157" spans="1:65" s="14" customFormat="1" ht="11.25">
      <c r="B157" s="215"/>
      <c r="C157" s="216"/>
      <c r="D157" s="205" t="s">
        <v>150</v>
      </c>
      <c r="E157" s="217" t="s">
        <v>19</v>
      </c>
      <c r="F157" s="218" t="s">
        <v>466</v>
      </c>
      <c r="G157" s="216"/>
      <c r="H157" s="217" t="s">
        <v>19</v>
      </c>
      <c r="I157" s="219"/>
      <c r="J157" s="216"/>
      <c r="K157" s="216"/>
      <c r="L157" s="220"/>
      <c r="M157" s="221"/>
      <c r="N157" s="222"/>
      <c r="O157" s="222"/>
      <c r="P157" s="222"/>
      <c r="Q157" s="222"/>
      <c r="R157" s="222"/>
      <c r="S157" s="222"/>
      <c r="T157" s="223"/>
      <c r="AT157" s="224" t="s">
        <v>150</v>
      </c>
      <c r="AU157" s="224" t="s">
        <v>159</v>
      </c>
      <c r="AV157" s="14" t="s">
        <v>77</v>
      </c>
      <c r="AW157" s="14" t="s">
        <v>31</v>
      </c>
      <c r="AX157" s="14" t="s">
        <v>69</v>
      </c>
      <c r="AY157" s="224" t="s">
        <v>141</v>
      </c>
    </row>
    <row r="158" spans="1:65" s="13" customFormat="1" ht="11.25">
      <c r="B158" s="203"/>
      <c r="C158" s="204"/>
      <c r="D158" s="205" t="s">
        <v>150</v>
      </c>
      <c r="E158" s="206" t="s">
        <v>19</v>
      </c>
      <c r="F158" s="207" t="s">
        <v>462</v>
      </c>
      <c r="G158" s="204"/>
      <c r="H158" s="208">
        <v>31.68</v>
      </c>
      <c r="I158" s="209"/>
      <c r="J158" s="204"/>
      <c r="K158" s="204"/>
      <c r="L158" s="210"/>
      <c r="M158" s="211"/>
      <c r="N158" s="212"/>
      <c r="O158" s="212"/>
      <c r="P158" s="212"/>
      <c r="Q158" s="212"/>
      <c r="R158" s="212"/>
      <c r="S158" s="212"/>
      <c r="T158" s="213"/>
      <c r="AT158" s="214" t="s">
        <v>150</v>
      </c>
      <c r="AU158" s="214" t="s">
        <v>159</v>
      </c>
      <c r="AV158" s="13" t="s">
        <v>80</v>
      </c>
      <c r="AW158" s="13" t="s">
        <v>31</v>
      </c>
      <c r="AX158" s="13" t="s">
        <v>69</v>
      </c>
      <c r="AY158" s="214" t="s">
        <v>141</v>
      </c>
    </row>
    <row r="159" spans="1:65" s="15" customFormat="1" ht="11.25">
      <c r="B159" s="225"/>
      <c r="C159" s="226"/>
      <c r="D159" s="205" t="s">
        <v>150</v>
      </c>
      <c r="E159" s="227" t="s">
        <v>19</v>
      </c>
      <c r="F159" s="228" t="s">
        <v>158</v>
      </c>
      <c r="G159" s="226"/>
      <c r="H159" s="229">
        <v>31.68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AT159" s="235" t="s">
        <v>150</v>
      </c>
      <c r="AU159" s="235" t="s">
        <v>159</v>
      </c>
      <c r="AV159" s="15" t="s">
        <v>148</v>
      </c>
      <c r="AW159" s="15" t="s">
        <v>31</v>
      </c>
      <c r="AX159" s="15" t="s">
        <v>77</v>
      </c>
      <c r="AY159" s="235" t="s">
        <v>141</v>
      </c>
    </row>
    <row r="160" spans="1:65" s="12" customFormat="1" ht="20.85" customHeight="1">
      <c r="B160" s="174"/>
      <c r="C160" s="175"/>
      <c r="D160" s="176" t="s">
        <v>68</v>
      </c>
      <c r="E160" s="188" t="s">
        <v>214</v>
      </c>
      <c r="F160" s="188" t="s">
        <v>467</v>
      </c>
      <c r="G160" s="175"/>
      <c r="H160" s="175"/>
      <c r="I160" s="178"/>
      <c r="J160" s="189">
        <f>BK160</f>
        <v>0</v>
      </c>
      <c r="K160" s="175"/>
      <c r="L160" s="180"/>
      <c r="M160" s="181"/>
      <c r="N160" s="182"/>
      <c r="O160" s="182"/>
      <c r="P160" s="183">
        <f>SUM(P161:P163)</f>
        <v>0</v>
      </c>
      <c r="Q160" s="182"/>
      <c r="R160" s="183">
        <f>SUM(R161:R163)</f>
        <v>0</v>
      </c>
      <c r="S160" s="182"/>
      <c r="T160" s="184">
        <f>SUM(T161:T163)</f>
        <v>0</v>
      </c>
      <c r="AR160" s="185" t="s">
        <v>77</v>
      </c>
      <c r="AT160" s="186" t="s">
        <v>68</v>
      </c>
      <c r="AU160" s="186" t="s">
        <v>80</v>
      </c>
      <c r="AY160" s="185" t="s">
        <v>141</v>
      </c>
      <c r="BK160" s="187">
        <f>SUM(BK161:BK163)</f>
        <v>0</v>
      </c>
    </row>
    <row r="161" spans="1:65" s="2" customFormat="1" ht="24" customHeight="1">
      <c r="A161" s="36"/>
      <c r="B161" s="37"/>
      <c r="C161" s="190" t="s">
        <v>8</v>
      </c>
      <c r="D161" s="190" t="s">
        <v>143</v>
      </c>
      <c r="E161" s="191" t="s">
        <v>468</v>
      </c>
      <c r="F161" s="192" t="s">
        <v>469</v>
      </c>
      <c r="G161" s="193" t="s">
        <v>310</v>
      </c>
      <c r="H161" s="194">
        <v>4.72</v>
      </c>
      <c r="I161" s="195"/>
      <c r="J161" s="196">
        <f>ROUND(I161*H161,2)</f>
        <v>0</v>
      </c>
      <c r="K161" s="192" t="s">
        <v>147</v>
      </c>
      <c r="L161" s="41"/>
      <c r="M161" s="197" t="s">
        <v>19</v>
      </c>
      <c r="N161" s="198" t="s">
        <v>40</v>
      </c>
      <c r="O161" s="66"/>
      <c r="P161" s="199">
        <f>O161*H161</f>
        <v>0</v>
      </c>
      <c r="Q161" s="199">
        <v>0</v>
      </c>
      <c r="R161" s="199">
        <f>Q161*H161</f>
        <v>0</v>
      </c>
      <c r="S161" s="199">
        <v>0</v>
      </c>
      <c r="T161" s="20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1" t="s">
        <v>148</v>
      </c>
      <c r="AT161" s="201" t="s">
        <v>143</v>
      </c>
      <c r="AU161" s="201" t="s">
        <v>159</v>
      </c>
      <c r="AY161" s="19" t="s">
        <v>141</v>
      </c>
      <c r="BE161" s="202">
        <f>IF(N161="základní",J161,0)</f>
        <v>0</v>
      </c>
      <c r="BF161" s="202">
        <f>IF(N161="snížená",J161,0)</f>
        <v>0</v>
      </c>
      <c r="BG161" s="202">
        <f>IF(N161="zákl. přenesená",J161,0)</f>
        <v>0</v>
      </c>
      <c r="BH161" s="202">
        <f>IF(N161="sníž. přenesená",J161,0)</f>
        <v>0</v>
      </c>
      <c r="BI161" s="202">
        <f>IF(N161="nulová",J161,0)</f>
        <v>0</v>
      </c>
      <c r="BJ161" s="19" t="s">
        <v>77</v>
      </c>
      <c r="BK161" s="202">
        <f>ROUND(I161*H161,2)</f>
        <v>0</v>
      </c>
      <c r="BL161" s="19" t="s">
        <v>148</v>
      </c>
      <c r="BM161" s="201" t="s">
        <v>470</v>
      </c>
    </row>
    <row r="162" spans="1:65" s="13" customFormat="1" ht="11.25">
      <c r="B162" s="203"/>
      <c r="C162" s="204"/>
      <c r="D162" s="205" t="s">
        <v>150</v>
      </c>
      <c r="E162" s="206" t="s">
        <v>19</v>
      </c>
      <c r="F162" s="207" t="s">
        <v>471</v>
      </c>
      <c r="G162" s="204"/>
      <c r="H162" s="208">
        <v>4.72</v>
      </c>
      <c r="I162" s="209"/>
      <c r="J162" s="204"/>
      <c r="K162" s="204"/>
      <c r="L162" s="210"/>
      <c r="M162" s="211"/>
      <c r="N162" s="212"/>
      <c r="O162" s="212"/>
      <c r="P162" s="212"/>
      <c r="Q162" s="212"/>
      <c r="R162" s="212"/>
      <c r="S162" s="212"/>
      <c r="T162" s="213"/>
      <c r="AT162" s="214" t="s">
        <v>150</v>
      </c>
      <c r="AU162" s="214" t="s">
        <v>159</v>
      </c>
      <c r="AV162" s="13" t="s">
        <v>80</v>
      </c>
      <c r="AW162" s="13" t="s">
        <v>31</v>
      </c>
      <c r="AX162" s="13" t="s">
        <v>69</v>
      </c>
      <c r="AY162" s="214" t="s">
        <v>141</v>
      </c>
    </row>
    <row r="163" spans="1:65" s="15" customFormat="1" ht="11.25">
      <c r="B163" s="225"/>
      <c r="C163" s="226"/>
      <c r="D163" s="205" t="s">
        <v>150</v>
      </c>
      <c r="E163" s="227" t="s">
        <v>19</v>
      </c>
      <c r="F163" s="228" t="s">
        <v>158</v>
      </c>
      <c r="G163" s="226"/>
      <c r="H163" s="229">
        <v>4.72</v>
      </c>
      <c r="I163" s="230"/>
      <c r="J163" s="226"/>
      <c r="K163" s="226"/>
      <c r="L163" s="231"/>
      <c r="M163" s="232"/>
      <c r="N163" s="233"/>
      <c r="O163" s="233"/>
      <c r="P163" s="233"/>
      <c r="Q163" s="233"/>
      <c r="R163" s="233"/>
      <c r="S163" s="233"/>
      <c r="T163" s="234"/>
      <c r="AT163" s="235" t="s">
        <v>150</v>
      </c>
      <c r="AU163" s="235" t="s">
        <v>159</v>
      </c>
      <c r="AV163" s="15" t="s">
        <v>148</v>
      </c>
      <c r="AW163" s="15" t="s">
        <v>31</v>
      </c>
      <c r="AX163" s="15" t="s">
        <v>77</v>
      </c>
      <c r="AY163" s="235" t="s">
        <v>141</v>
      </c>
    </row>
    <row r="164" spans="1:65" s="12" customFormat="1" ht="20.85" customHeight="1">
      <c r="B164" s="174"/>
      <c r="C164" s="175"/>
      <c r="D164" s="176" t="s">
        <v>68</v>
      </c>
      <c r="E164" s="188" t="s">
        <v>231</v>
      </c>
      <c r="F164" s="188" t="s">
        <v>472</v>
      </c>
      <c r="G164" s="175"/>
      <c r="H164" s="175"/>
      <c r="I164" s="178"/>
      <c r="J164" s="189">
        <f>BK164</f>
        <v>0</v>
      </c>
      <c r="K164" s="175"/>
      <c r="L164" s="180"/>
      <c r="M164" s="181"/>
      <c r="N164" s="182"/>
      <c r="O164" s="182"/>
      <c r="P164" s="183">
        <f>SUM(P165:P175)</f>
        <v>0</v>
      </c>
      <c r="Q164" s="182"/>
      <c r="R164" s="183">
        <f>SUM(R165:R175)</f>
        <v>0</v>
      </c>
      <c r="S164" s="182"/>
      <c r="T164" s="184">
        <f>SUM(T165:T175)</f>
        <v>0</v>
      </c>
      <c r="AR164" s="185" t="s">
        <v>77</v>
      </c>
      <c r="AT164" s="186" t="s">
        <v>68</v>
      </c>
      <c r="AU164" s="186" t="s">
        <v>80</v>
      </c>
      <c r="AY164" s="185" t="s">
        <v>141</v>
      </c>
      <c r="BK164" s="187">
        <f>SUM(BK165:BK175)</f>
        <v>0</v>
      </c>
    </row>
    <row r="165" spans="1:65" s="2" customFormat="1" ht="24" customHeight="1">
      <c r="A165" s="36"/>
      <c r="B165" s="37"/>
      <c r="C165" s="190" t="s">
        <v>237</v>
      </c>
      <c r="D165" s="190" t="s">
        <v>143</v>
      </c>
      <c r="E165" s="191" t="s">
        <v>473</v>
      </c>
      <c r="F165" s="192" t="s">
        <v>474</v>
      </c>
      <c r="G165" s="193" t="s">
        <v>146</v>
      </c>
      <c r="H165" s="194">
        <v>4.72</v>
      </c>
      <c r="I165" s="195"/>
      <c r="J165" s="196">
        <f>ROUND(I165*H165,2)</f>
        <v>0</v>
      </c>
      <c r="K165" s="192" t="s">
        <v>147</v>
      </c>
      <c r="L165" s="41"/>
      <c r="M165" s="197" t="s">
        <v>19</v>
      </c>
      <c r="N165" s="198" t="s">
        <v>40</v>
      </c>
      <c r="O165" s="66"/>
      <c r="P165" s="199">
        <f>O165*H165</f>
        <v>0</v>
      </c>
      <c r="Q165" s="199">
        <v>0</v>
      </c>
      <c r="R165" s="199">
        <f>Q165*H165</f>
        <v>0</v>
      </c>
      <c r="S165" s="199">
        <v>0</v>
      </c>
      <c r="T165" s="20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1" t="s">
        <v>148</v>
      </c>
      <c r="AT165" s="201" t="s">
        <v>143</v>
      </c>
      <c r="AU165" s="201" t="s">
        <v>159</v>
      </c>
      <c r="AY165" s="19" t="s">
        <v>141</v>
      </c>
      <c r="BE165" s="202">
        <f>IF(N165="základní",J165,0)</f>
        <v>0</v>
      </c>
      <c r="BF165" s="202">
        <f>IF(N165="snížená",J165,0)</f>
        <v>0</v>
      </c>
      <c r="BG165" s="202">
        <f>IF(N165="zákl. přenesená",J165,0)</f>
        <v>0</v>
      </c>
      <c r="BH165" s="202">
        <f>IF(N165="sníž. přenesená",J165,0)</f>
        <v>0</v>
      </c>
      <c r="BI165" s="202">
        <f>IF(N165="nulová",J165,0)</f>
        <v>0</v>
      </c>
      <c r="BJ165" s="19" t="s">
        <v>77</v>
      </c>
      <c r="BK165" s="202">
        <f>ROUND(I165*H165,2)</f>
        <v>0</v>
      </c>
      <c r="BL165" s="19" t="s">
        <v>148</v>
      </c>
      <c r="BM165" s="201" t="s">
        <v>475</v>
      </c>
    </row>
    <row r="166" spans="1:65" s="13" customFormat="1" ht="11.25">
      <c r="B166" s="203"/>
      <c r="C166" s="204"/>
      <c r="D166" s="205" t="s">
        <v>150</v>
      </c>
      <c r="E166" s="206" t="s">
        <v>19</v>
      </c>
      <c r="F166" s="207" t="s">
        <v>471</v>
      </c>
      <c r="G166" s="204"/>
      <c r="H166" s="208">
        <v>4.72</v>
      </c>
      <c r="I166" s="209"/>
      <c r="J166" s="204"/>
      <c r="K166" s="204"/>
      <c r="L166" s="210"/>
      <c r="M166" s="211"/>
      <c r="N166" s="212"/>
      <c r="O166" s="212"/>
      <c r="P166" s="212"/>
      <c r="Q166" s="212"/>
      <c r="R166" s="212"/>
      <c r="S166" s="212"/>
      <c r="T166" s="213"/>
      <c r="AT166" s="214" t="s">
        <v>150</v>
      </c>
      <c r="AU166" s="214" t="s">
        <v>159</v>
      </c>
      <c r="AV166" s="13" t="s">
        <v>80</v>
      </c>
      <c r="AW166" s="13" t="s">
        <v>31</v>
      </c>
      <c r="AX166" s="13" t="s">
        <v>69</v>
      </c>
      <c r="AY166" s="214" t="s">
        <v>141</v>
      </c>
    </row>
    <row r="167" spans="1:65" s="15" customFormat="1" ht="11.25">
      <c r="B167" s="225"/>
      <c r="C167" s="226"/>
      <c r="D167" s="205" t="s">
        <v>150</v>
      </c>
      <c r="E167" s="227" t="s">
        <v>19</v>
      </c>
      <c r="F167" s="228" t="s">
        <v>158</v>
      </c>
      <c r="G167" s="226"/>
      <c r="H167" s="229">
        <v>4.72</v>
      </c>
      <c r="I167" s="230"/>
      <c r="J167" s="226"/>
      <c r="K167" s="226"/>
      <c r="L167" s="231"/>
      <c r="M167" s="232"/>
      <c r="N167" s="233"/>
      <c r="O167" s="233"/>
      <c r="P167" s="233"/>
      <c r="Q167" s="233"/>
      <c r="R167" s="233"/>
      <c r="S167" s="233"/>
      <c r="T167" s="234"/>
      <c r="AT167" s="235" t="s">
        <v>150</v>
      </c>
      <c r="AU167" s="235" t="s">
        <v>159</v>
      </c>
      <c r="AV167" s="15" t="s">
        <v>148</v>
      </c>
      <c r="AW167" s="15" t="s">
        <v>31</v>
      </c>
      <c r="AX167" s="15" t="s">
        <v>77</v>
      </c>
      <c r="AY167" s="235" t="s">
        <v>141</v>
      </c>
    </row>
    <row r="168" spans="1:65" s="2" customFormat="1" ht="24" customHeight="1">
      <c r="A168" s="36"/>
      <c r="B168" s="37"/>
      <c r="C168" s="190" t="s">
        <v>242</v>
      </c>
      <c r="D168" s="190" t="s">
        <v>143</v>
      </c>
      <c r="E168" s="191" t="s">
        <v>198</v>
      </c>
      <c r="F168" s="192" t="s">
        <v>199</v>
      </c>
      <c r="G168" s="193" t="s">
        <v>146</v>
      </c>
      <c r="H168" s="194">
        <v>16.8</v>
      </c>
      <c r="I168" s="195"/>
      <c r="J168" s="196">
        <f>ROUND(I168*H168,2)</f>
        <v>0</v>
      </c>
      <c r="K168" s="192" t="s">
        <v>147</v>
      </c>
      <c r="L168" s="41"/>
      <c r="M168" s="197" t="s">
        <v>19</v>
      </c>
      <c r="N168" s="198" t="s">
        <v>40</v>
      </c>
      <c r="O168" s="66"/>
      <c r="P168" s="199">
        <f>O168*H168</f>
        <v>0</v>
      </c>
      <c r="Q168" s="199">
        <v>0</v>
      </c>
      <c r="R168" s="199">
        <f>Q168*H168</f>
        <v>0</v>
      </c>
      <c r="S168" s="199">
        <v>0</v>
      </c>
      <c r="T168" s="20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1" t="s">
        <v>148</v>
      </c>
      <c r="AT168" s="201" t="s">
        <v>143</v>
      </c>
      <c r="AU168" s="201" t="s">
        <v>159</v>
      </c>
      <c r="AY168" s="19" t="s">
        <v>141</v>
      </c>
      <c r="BE168" s="202">
        <f>IF(N168="základní",J168,0)</f>
        <v>0</v>
      </c>
      <c r="BF168" s="202">
        <f>IF(N168="snížená",J168,0)</f>
        <v>0</v>
      </c>
      <c r="BG168" s="202">
        <f>IF(N168="zákl. přenesená",J168,0)</f>
        <v>0</v>
      </c>
      <c r="BH168" s="202">
        <f>IF(N168="sníž. přenesená",J168,0)</f>
        <v>0</v>
      </c>
      <c r="BI168" s="202">
        <f>IF(N168="nulová",J168,0)</f>
        <v>0</v>
      </c>
      <c r="BJ168" s="19" t="s">
        <v>77</v>
      </c>
      <c r="BK168" s="202">
        <f>ROUND(I168*H168,2)</f>
        <v>0</v>
      </c>
      <c r="BL168" s="19" t="s">
        <v>148</v>
      </c>
      <c r="BM168" s="201" t="s">
        <v>476</v>
      </c>
    </row>
    <row r="169" spans="1:65" s="14" customFormat="1" ht="11.25">
      <c r="B169" s="215"/>
      <c r="C169" s="216"/>
      <c r="D169" s="205" t="s">
        <v>150</v>
      </c>
      <c r="E169" s="217" t="s">
        <v>19</v>
      </c>
      <c r="F169" s="218" t="s">
        <v>477</v>
      </c>
      <c r="G169" s="216"/>
      <c r="H169" s="217" t="s">
        <v>19</v>
      </c>
      <c r="I169" s="219"/>
      <c r="J169" s="216"/>
      <c r="K169" s="216"/>
      <c r="L169" s="220"/>
      <c r="M169" s="221"/>
      <c r="N169" s="222"/>
      <c r="O169" s="222"/>
      <c r="P169" s="222"/>
      <c r="Q169" s="222"/>
      <c r="R169" s="222"/>
      <c r="S169" s="222"/>
      <c r="T169" s="223"/>
      <c r="AT169" s="224" t="s">
        <v>150</v>
      </c>
      <c r="AU169" s="224" t="s">
        <v>159</v>
      </c>
      <c r="AV169" s="14" t="s">
        <v>77</v>
      </c>
      <c r="AW169" s="14" t="s">
        <v>31</v>
      </c>
      <c r="AX169" s="14" t="s">
        <v>69</v>
      </c>
      <c r="AY169" s="224" t="s">
        <v>141</v>
      </c>
    </row>
    <row r="170" spans="1:65" s="13" customFormat="1" ht="11.25">
      <c r="B170" s="203"/>
      <c r="C170" s="204"/>
      <c r="D170" s="205" t="s">
        <v>150</v>
      </c>
      <c r="E170" s="206" t="s">
        <v>19</v>
      </c>
      <c r="F170" s="207" t="s">
        <v>478</v>
      </c>
      <c r="G170" s="204"/>
      <c r="H170" s="208">
        <v>16.8</v>
      </c>
      <c r="I170" s="209"/>
      <c r="J170" s="204"/>
      <c r="K170" s="204"/>
      <c r="L170" s="210"/>
      <c r="M170" s="211"/>
      <c r="N170" s="212"/>
      <c r="O170" s="212"/>
      <c r="P170" s="212"/>
      <c r="Q170" s="212"/>
      <c r="R170" s="212"/>
      <c r="S170" s="212"/>
      <c r="T170" s="213"/>
      <c r="AT170" s="214" t="s">
        <v>150</v>
      </c>
      <c r="AU170" s="214" t="s">
        <v>159</v>
      </c>
      <c r="AV170" s="13" t="s">
        <v>80</v>
      </c>
      <c r="AW170" s="13" t="s">
        <v>31</v>
      </c>
      <c r="AX170" s="13" t="s">
        <v>69</v>
      </c>
      <c r="AY170" s="214" t="s">
        <v>141</v>
      </c>
    </row>
    <row r="171" spans="1:65" s="15" customFormat="1" ht="11.25">
      <c r="B171" s="225"/>
      <c r="C171" s="226"/>
      <c r="D171" s="205" t="s">
        <v>150</v>
      </c>
      <c r="E171" s="227" t="s">
        <v>19</v>
      </c>
      <c r="F171" s="228" t="s">
        <v>158</v>
      </c>
      <c r="G171" s="226"/>
      <c r="H171" s="229">
        <v>16.8</v>
      </c>
      <c r="I171" s="230"/>
      <c r="J171" s="226"/>
      <c r="K171" s="226"/>
      <c r="L171" s="231"/>
      <c r="M171" s="232"/>
      <c r="N171" s="233"/>
      <c r="O171" s="233"/>
      <c r="P171" s="233"/>
      <c r="Q171" s="233"/>
      <c r="R171" s="233"/>
      <c r="S171" s="233"/>
      <c r="T171" s="234"/>
      <c r="AT171" s="235" t="s">
        <v>150</v>
      </c>
      <c r="AU171" s="235" t="s">
        <v>159</v>
      </c>
      <c r="AV171" s="15" t="s">
        <v>148</v>
      </c>
      <c r="AW171" s="15" t="s">
        <v>31</v>
      </c>
      <c r="AX171" s="15" t="s">
        <v>77</v>
      </c>
      <c r="AY171" s="235" t="s">
        <v>141</v>
      </c>
    </row>
    <row r="172" spans="1:65" s="2" customFormat="1" ht="24" customHeight="1">
      <c r="A172" s="36"/>
      <c r="B172" s="37"/>
      <c r="C172" s="190" t="s">
        <v>231</v>
      </c>
      <c r="D172" s="190" t="s">
        <v>143</v>
      </c>
      <c r="E172" s="191" t="s">
        <v>479</v>
      </c>
      <c r="F172" s="192" t="s">
        <v>480</v>
      </c>
      <c r="G172" s="193" t="s">
        <v>146</v>
      </c>
      <c r="H172" s="194">
        <v>16.8</v>
      </c>
      <c r="I172" s="195"/>
      <c r="J172" s="196">
        <f>ROUND(I172*H172,2)</f>
        <v>0</v>
      </c>
      <c r="K172" s="192" t="s">
        <v>147</v>
      </c>
      <c r="L172" s="41"/>
      <c r="M172" s="197" t="s">
        <v>19</v>
      </c>
      <c r="N172" s="198" t="s">
        <v>40</v>
      </c>
      <c r="O172" s="66"/>
      <c r="P172" s="199">
        <f>O172*H172</f>
        <v>0</v>
      </c>
      <c r="Q172" s="199">
        <v>0</v>
      </c>
      <c r="R172" s="199">
        <f>Q172*H172</f>
        <v>0</v>
      </c>
      <c r="S172" s="199">
        <v>0</v>
      </c>
      <c r="T172" s="20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1" t="s">
        <v>148</v>
      </c>
      <c r="AT172" s="201" t="s">
        <v>143</v>
      </c>
      <c r="AU172" s="201" t="s">
        <v>159</v>
      </c>
      <c r="AY172" s="19" t="s">
        <v>141</v>
      </c>
      <c r="BE172" s="202">
        <f>IF(N172="základní",J172,0)</f>
        <v>0</v>
      </c>
      <c r="BF172" s="202">
        <f>IF(N172="snížená",J172,0)</f>
        <v>0</v>
      </c>
      <c r="BG172" s="202">
        <f>IF(N172="zákl. přenesená",J172,0)</f>
        <v>0</v>
      </c>
      <c r="BH172" s="202">
        <f>IF(N172="sníž. přenesená",J172,0)</f>
        <v>0</v>
      </c>
      <c r="BI172" s="202">
        <f>IF(N172="nulová",J172,0)</f>
        <v>0</v>
      </c>
      <c r="BJ172" s="19" t="s">
        <v>77</v>
      </c>
      <c r="BK172" s="202">
        <f>ROUND(I172*H172,2)</f>
        <v>0</v>
      </c>
      <c r="BL172" s="19" t="s">
        <v>148</v>
      </c>
      <c r="BM172" s="201" t="s">
        <v>481</v>
      </c>
    </row>
    <row r="173" spans="1:65" s="14" customFormat="1" ht="11.25">
      <c r="B173" s="215"/>
      <c r="C173" s="216"/>
      <c r="D173" s="205" t="s">
        <v>150</v>
      </c>
      <c r="E173" s="217" t="s">
        <v>19</v>
      </c>
      <c r="F173" s="218" t="s">
        <v>482</v>
      </c>
      <c r="G173" s="216"/>
      <c r="H173" s="217" t="s">
        <v>19</v>
      </c>
      <c r="I173" s="219"/>
      <c r="J173" s="216"/>
      <c r="K173" s="216"/>
      <c r="L173" s="220"/>
      <c r="M173" s="221"/>
      <c r="N173" s="222"/>
      <c r="O173" s="222"/>
      <c r="P173" s="222"/>
      <c r="Q173" s="222"/>
      <c r="R173" s="222"/>
      <c r="S173" s="222"/>
      <c r="T173" s="223"/>
      <c r="AT173" s="224" t="s">
        <v>150</v>
      </c>
      <c r="AU173" s="224" t="s">
        <v>159</v>
      </c>
      <c r="AV173" s="14" t="s">
        <v>77</v>
      </c>
      <c r="AW173" s="14" t="s">
        <v>31</v>
      </c>
      <c r="AX173" s="14" t="s">
        <v>69</v>
      </c>
      <c r="AY173" s="224" t="s">
        <v>141</v>
      </c>
    </row>
    <row r="174" spans="1:65" s="13" customFormat="1" ht="11.25">
      <c r="B174" s="203"/>
      <c r="C174" s="204"/>
      <c r="D174" s="205" t="s">
        <v>150</v>
      </c>
      <c r="E174" s="206" t="s">
        <v>19</v>
      </c>
      <c r="F174" s="207" t="s">
        <v>483</v>
      </c>
      <c r="G174" s="204"/>
      <c r="H174" s="208">
        <v>16.8</v>
      </c>
      <c r="I174" s="209"/>
      <c r="J174" s="204"/>
      <c r="K174" s="204"/>
      <c r="L174" s="210"/>
      <c r="M174" s="211"/>
      <c r="N174" s="212"/>
      <c r="O174" s="212"/>
      <c r="P174" s="212"/>
      <c r="Q174" s="212"/>
      <c r="R174" s="212"/>
      <c r="S174" s="212"/>
      <c r="T174" s="213"/>
      <c r="AT174" s="214" t="s">
        <v>150</v>
      </c>
      <c r="AU174" s="214" t="s">
        <v>159</v>
      </c>
      <c r="AV174" s="13" t="s">
        <v>80</v>
      </c>
      <c r="AW174" s="13" t="s">
        <v>31</v>
      </c>
      <c r="AX174" s="13" t="s">
        <v>69</v>
      </c>
      <c r="AY174" s="214" t="s">
        <v>141</v>
      </c>
    </row>
    <row r="175" spans="1:65" s="15" customFormat="1" ht="11.25">
      <c r="B175" s="225"/>
      <c r="C175" s="226"/>
      <c r="D175" s="205" t="s">
        <v>150</v>
      </c>
      <c r="E175" s="227" t="s">
        <v>19</v>
      </c>
      <c r="F175" s="228" t="s">
        <v>158</v>
      </c>
      <c r="G175" s="226"/>
      <c r="H175" s="229">
        <v>16.8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4"/>
      <c r="AT175" s="235" t="s">
        <v>150</v>
      </c>
      <c r="AU175" s="235" t="s">
        <v>159</v>
      </c>
      <c r="AV175" s="15" t="s">
        <v>148</v>
      </c>
      <c r="AW175" s="15" t="s">
        <v>31</v>
      </c>
      <c r="AX175" s="15" t="s">
        <v>77</v>
      </c>
      <c r="AY175" s="235" t="s">
        <v>141</v>
      </c>
    </row>
    <row r="176" spans="1:65" s="12" customFormat="1" ht="20.85" customHeight="1">
      <c r="B176" s="174"/>
      <c r="C176" s="175"/>
      <c r="D176" s="176" t="s">
        <v>68</v>
      </c>
      <c r="E176" s="188" t="s">
        <v>237</v>
      </c>
      <c r="F176" s="188" t="s">
        <v>484</v>
      </c>
      <c r="G176" s="175"/>
      <c r="H176" s="175"/>
      <c r="I176" s="178"/>
      <c r="J176" s="189">
        <f>BK176</f>
        <v>0</v>
      </c>
      <c r="K176" s="175"/>
      <c r="L176" s="180"/>
      <c r="M176" s="181"/>
      <c r="N176" s="182"/>
      <c r="O176" s="182"/>
      <c r="P176" s="183">
        <f>SUM(P177:P186)</f>
        <v>0</v>
      </c>
      <c r="Q176" s="182"/>
      <c r="R176" s="183">
        <f>SUM(R177:R186)</f>
        <v>9.44</v>
      </c>
      <c r="S176" s="182"/>
      <c r="T176" s="184">
        <f>SUM(T177:T186)</f>
        <v>0</v>
      </c>
      <c r="AR176" s="185" t="s">
        <v>77</v>
      </c>
      <c r="AT176" s="186" t="s">
        <v>68</v>
      </c>
      <c r="AU176" s="186" t="s">
        <v>80</v>
      </c>
      <c r="AY176" s="185" t="s">
        <v>141</v>
      </c>
      <c r="BK176" s="187">
        <f>SUM(BK177:BK186)</f>
        <v>0</v>
      </c>
    </row>
    <row r="177" spans="1:65" s="2" customFormat="1" ht="24" customHeight="1">
      <c r="A177" s="36"/>
      <c r="B177" s="37"/>
      <c r="C177" s="190" t="s">
        <v>248</v>
      </c>
      <c r="D177" s="190" t="s">
        <v>143</v>
      </c>
      <c r="E177" s="191" t="s">
        <v>209</v>
      </c>
      <c r="F177" s="192" t="s">
        <v>210</v>
      </c>
      <c r="G177" s="193" t="s">
        <v>211</v>
      </c>
      <c r="H177" s="194">
        <v>30.24</v>
      </c>
      <c r="I177" s="195"/>
      <c r="J177" s="196">
        <f>ROUND(I177*H177,2)</f>
        <v>0</v>
      </c>
      <c r="K177" s="192" t="s">
        <v>147</v>
      </c>
      <c r="L177" s="41"/>
      <c r="M177" s="197" t="s">
        <v>19</v>
      </c>
      <c r="N177" s="198" t="s">
        <v>40</v>
      </c>
      <c r="O177" s="66"/>
      <c r="P177" s="199">
        <f>O177*H177</f>
        <v>0</v>
      </c>
      <c r="Q177" s="199">
        <v>0</v>
      </c>
      <c r="R177" s="199">
        <f>Q177*H177</f>
        <v>0</v>
      </c>
      <c r="S177" s="199">
        <v>0</v>
      </c>
      <c r="T177" s="20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1" t="s">
        <v>148</v>
      </c>
      <c r="AT177" s="201" t="s">
        <v>143</v>
      </c>
      <c r="AU177" s="201" t="s">
        <v>159</v>
      </c>
      <c r="AY177" s="19" t="s">
        <v>141</v>
      </c>
      <c r="BE177" s="202">
        <f>IF(N177="základní",J177,0)</f>
        <v>0</v>
      </c>
      <c r="BF177" s="202">
        <f>IF(N177="snížená",J177,0)</f>
        <v>0</v>
      </c>
      <c r="BG177" s="202">
        <f>IF(N177="zákl. přenesená",J177,0)</f>
        <v>0</v>
      </c>
      <c r="BH177" s="202">
        <f>IF(N177="sníž. přenesená",J177,0)</f>
        <v>0</v>
      </c>
      <c r="BI177" s="202">
        <f>IF(N177="nulová",J177,0)</f>
        <v>0</v>
      </c>
      <c r="BJ177" s="19" t="s">
        <v>77</v>
      </c>
      <c r="BK177" s="202">
        <f>ROUND(I177*H177,2)</f>
        <v>0</v>
      </c>
      <c r="BL177" s="19" t="s">
        <v>148</v>
      </c>
      <c r="BM177" s="201" t="s">
        <v>485</v>
      </c>
    </row>
    <row r="178" spans="1:65" s="13" customFormat="1" ht="11.25">
      <c r="B178" s="203"/>
      <c r="C178" s="204"/>
      <c r="D178" s="205" t="s">
        <v>150</v>
      </c>
      <c r="E178" s="206" t="s">
        <v>19</v>
      </c>
      <c r="F178" s="207" t="s">
        <v>486</v>
      </c>
      <c r="G178" s="204"/>
      <c r="H178" s="208">
        <v>30.24</v>
      </c>
      <c r="I178" s="209"/>
      <c r="J178" s="204"/>
      <c r="K178" s="204"/>
      <c r="L178" s="210"/>
      <c r="M178" s="211"/>
      <c r="N178" s="212"/>
      <c r="O178" s="212"/>
      <c r="P178" s="212"/>
      <c r="Q178" s="212"/>
      <c r="R178" s="212"/>
      <c r="S178" s="212"/>
      <c r="T178" s="213"/>
      <c r="AT178" s="214" t="s">
        <v>150</v>
      </c>
      <c r="AU178" s="214" t="s">
        <v>159</v>
      </c>
      <c r="AV178" s="13" t="s">
        <v>80</v>
      </c>
      <c r="AW178" s="13" t="s">
        <v>31</v>
      </c>
      <c r="AX178" s="13" t="s">
        <v>69</v>
      </c>
      <c r="AY178" s="214" t="s">
        <v>141</v>
      </c>
    </row>
    <row r="179" spans="1:65" s="15" customFormat="1" ht="11.25">
      <c r="B179" s="225"/>
      <c r="C179" s="226"/>
      <c r="D179" s="205" t="s">
        <v>150</v>
      </c>
      <c r="E179" s="227" t="s">
        <v>19</v>
      </c>
      <c r="F179" s="228" t="s">
        <v>158</v>
      </c>
      <c r="G179" s="226"/>
      <c r="H179" s="229">
        <v>30.24</v>
      </c>
      <c r="I179" s="230"/>
      <c r="J179" s="226"/>
      <c r="K179" s="226"/>
      <c r="L179" s="231"/>
      <c r="M179" s="232"/>
      <c r="N179" s="233"/>
      <c r="O179" s="233"/>
      <c r="P179" s="233"/>
      <c r="Q179" s="233"/>
      <c r="R179" s="233"/>
      <c r="S179" s="233"/>
      <c r="T179" s="234"/>
      <c r="AT179" s="235" t="s">
        <v>150</v>
      </c>
      <c r="AU179" s="235" t="s">
        <v>159</v>
      </c>
      <c r="AV179" s="15" t="s">
        <v>148</v>
      </c>
      <c r="AW179" s="15" t="s">
        <v>31</v>
      </c>
      <c r="AX179" s="15" t="s">
        <v>77</v>
      </c>
      <c r="AY179" s="235" t="s">
        <v>141</v>
      </c>
    </row>
    <row r="180" spans="1:65" s="2" customFormat="1" ht="24" customHeight="1">
      <c r="A180" s="36"/>
      <c r="B180" s="37"/>
      <c r="C180" s="190" t="s">
        <v>252</v>
      </c>
      <c r="D180" s="190" t="s">
        <v>143</v>
      </c>
      <c r="E180" s="191" t="s">
        <v>221</v>
      </c>
      <c r="F180" s="192" t="s">
        <v>222</v>
      </c>
      <c r="G180" s="193" t="s">
        <v>146</v>
      </c>
      <c r="H180" s="194">
        <v>4.72</v>
      </c>
      <c r="I180" s="195"/>
      <c r="J180" s="196">
        <f>ROUND(I180*H180,2)</f>
        <v>0</v>
      </c>
      <c r="K180" s="192" t="s">
        <v>147</v>
      </c>
      <c r="L180" s="41"/>
      <c r="M180" s="197" t="s">
        <v>19</v>
      </c>
      <c r="N180" s="198" t="s">
        <v>40</v>
      </c>
      <c r="O180" s="66"/>
      <c r="P180" s="199">
        <f>O180*H180</f>
        <v>0</v>
      </c>
      <c r="Q180" s="199">
        <v>0</v>
      </c>
      <c r="R180" s="199">
        <f>Q180*H180</f>
        <v>0</v>
      </c>
      <c r="S180" s="199">
        <v>0</v>
      </c>
      <c r="T180" s="20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1" t="s">
        <v>148</v>
      </c>
      <c r="AT180" s="201" t="s">
        <v>143</v>
      </c>
      <c r="AU180" s="201" t="s">
        <v>159</v>
      </c>
      <c r="AY180" s="19" t="s">
        <v>141</v>
      </c>
      <c r="BE180" s="202">
        <f>IF(N180="základní",J180,0)</f>
        <v>0</v>
      </c>
      <c r="BF180" s="202">
        <f>IF(N180="snížená",J180,0)</f>
        <v>0</v>
      </c>
      <c r="BG180" s="202">
        <f>IF(N180="zákl. přenesená",J180,0)</f>
        <v>0</v>
      </c>
      <c r="BH180" s="202">
        <f>IF(N180="sníž. přenesená",J180,0)</f>
        <v>0</v>
      </c>
      <c r="BI180" s="202">
        <f>IF(N180="nulová",J180,0)</f>
        <v>0</v>
      </c>
      <c r="BJ180" s="19" t="s">
        <v>77</v>
      </c>
      <c r="BK180" s="202">
        <f>ROUND(I180*H180,2)</f>
        <v>0</v>
      </c>
      <c r="BL180" s="19" t="s">
        <v>148</v>
      </c>
      <c r="BM180" s="201" t="s">
        <v>487</v>
      </c>
    </row>
    <row r="181" spans="1:65" s="14" customFormat="1" ht="11.25">
      <c r="B181" s="215"/>
      <c r="C181" s="216"/>
      <c r="D181" s="205" t="s">
        <v>150</v>
      </c>
      <c r="E181" s="217" t="s">
        <v>19</v>
      </c>
      <c r="F181" s="218" t="s">
        <v>488</v>
      </c>
      <c r="G181" s="216"/>
      <c r="H181" s="217" t="s">
        <v>19</v>
      </c>
      <c r="I181" s="219"/>
      <c r="J181" s="216"/>
      <c r="K181" s="216"/>
      <c r="L181" s="220"/>
      <c r="M181" s="221"/>
      <c r="N181" s="222"/>
      <c r="O181" s="222"/>
      <c r="P181" s="222"/>
      <c r="Q181" s="222"/>
      <c r="R181" s="222"/>
      <c r="S181" s="222"/>
      <c r="T181" s="223"/>
      <c r="AT181" s="224" t="s">
        <v>150</v>
      </c>
      <c r="AU181" s="224" t="s">
        <v>159</v>
      </c>
      <c r="AV181" s="14" t="s">
        <v>77</v>
      </c>
      <c r="AW181" s="14" t="s">
        <v>31</v>
      </c>
      <c r="AX181" s="14" t="s">
        <v>69</v>
      </c>
      <c r="AY181" s="224" t="s">
        <v>141</v>
      </c>
    </row>
    <row r="182" spans="1:65" s="13" customFormat="1" ht="11.25">
      <c r="B182" s="203"/>
      <c r="C182" s="204"/>
      <c r="D182" s="205" t="s">
        <v>150</v>
      </c>
      <c r="E182" s="206" t="s">
        <v>19</v>
      </c>
      <c r="F182" s="207" t="s">
        <v>471</v>
      </c>
      <c r="G182" s="204"/>
      <c r="H182" s="208">
        <v>4.72</v>
      </c>
      <c r="I182" s="209"/>
      <c r="J182" s="204"/>
      <c r="K182" s="204"/>
      <c r="L182" s="210"/>
      <c r="M182" s="211"/>
      <c r="N182" s="212"/>
      <c r="O182" s="212"/>
      <c r="P182" s="212"/>
      <c r="Q182" s="212"/>
      <c r="R182" s="212"/>
      <c r="S182" s="212"/>
      <c r="T182" s="213"/>
      <c r="AT182" s="214" t="s">
        <v>150</v>
      </c>
      <c r="AU182" s="214" t="s">
        <v>159</v>
      </c>
      <c r="AV182" s="13" t="s">
        <v>80</v>
      </c>
      <c r="AW182" s="13" t="s">
        <v>31</v>
      </c>
      <c r="AX182" s="13" t="s">
        <v>69</v>
      </c>
      <c r="AY182" s="214" t="s">
        <v>141</v>
      </c>
    </row>
    <row r="183" spans="1:65" s="15" customFormat="1" ht="11.25">
      <c r="B183" s="225"/>
      <c r="C183" s="226"/>
      <c r="D183" s="205" t="s">
        <v>150</v>
      </c>
      <c r="E183" s="227" t="s">
        <v>19</v>
      </c>
      <c r="F183" s="228" t="s">
        <v>158</v>
      </c>
      <c r="G183" s="226"/>
      <c r="H183" s="229">
        <v>4.72</v>
      </c>
      <c r="I183" s="230"/>
      <c r="J183" s="226"/>
      <c r="K183" s="226"/>
      <c r="L183" s="231"/>
      <c r="M183" s="232"/>
      <c r="N183" s="233"/>
      <c r="O183" s="233"/>
      <c r="P183" s="233"/>
      <c r="Q183" s="233"/>
      <c r="R183" s="233"/>
      <c r="S183" s="233"/>
      <c r="T183" s="234"/>
      <c r="AT183" s="235" t="s">
        <v>150</v>
      </c>
      <c r="AU183" s="235" t="s">
        <v>159</v>
      </c>
      <c r="AV183" s="15" t="s">
        <v>148</v>
      </c>
      <c r="AW183" s="15" t="s">
        <v>31</v>
      </c>
      <c r="AX183" s="15" t="s">
        <v>77</v>
      </c>
      <c r="AY183" s="235" t="s">
        <v>141</v>
      </c>
    </row>
    <row r="184" spans="1:65" s="2" customFormat="1" ht="16.5" customHeight="1">
      <c r="A184" s="36"/>
      <c r="B184" s="37"/>
      <c r="C184" s="236" t="s">
        <v>7</v>
      </c>
      <c r="D184" s="236" t="s">
        <v>226</v>
      </c>
      <c r="E184" s="237" t="s">
        <v>489</v>
      </c>
      <c r="F184" s="238" t="s">
        <v>490</v>
      </c>
      <c r="G184" s="239" t="s">
        <v>211</v>
      </c>
      <c r="H184" s="240">
        <v>9.44</v>
      </c>
      <c r="I184" s="241"/>
      <c r="J184" s="242">
        <f>ROUND(I184*H184,2)</f>
        <v>0</v>
      </c>
      <c r="K184" s="238" t="s">
        <v>147</v>
      </c>
      <c r="L184" s="243"/>
      <c r="M184" s="244" t="s">
        <v>19</v>
      </c>
      <c r="N184" s="245" t="s">
        <v>40</v>
      </c>
      <c r="O184" s="66"/>
      <c r="P184" s="199">
        <f>O184*H184</f>
        <v>0</v>
      </c>
      <c r="Q184" s="199">
        <v>1</v>
      </c>
      <c r="R184" s="199">
        <f>Q184*H184</f>
        <v>9.44</v>
      </c>
      <c r="S184" s="199">
        <v>0</v>
      </c>
      <c r="T184" s="200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1" t="s">
        <v>186</v>
      </c>
      <c r="AT184" s="201" t="s">
        <v>226</v>
      </c>
      <c r="AU184" s="201" t="s">
        <v>159</v>
      </c>
      <c r="AY184" s="19" t="s">
        <v>141</v>
      </c>
      <c r="BE184" s="202">
        <f>IF(N184="základní",J184,0)</f>
        <v>0</v>
      </c>
      <c r="BF184" s="202">
        <f>IF(N184="snížená",J184,0)</f>
        <v>0</v>
      </c>
      <c r="BG184" s="202">
        <f>IF(N184="zákl. přenesená",J184,0)</f>
        <v>0</v>
      </c>
      <c r="BH184" s="202">
        <f>IF(N184="sníž. přenesená",J184,0)</f>
        <v>0</v>
      </c>
      <c r="BI184" s="202">
        <f>IF(N184="nulová",J184,0)</f>
        <v>0</v>
      </c>
      <c r="BJ184" s="19" t="s">
        <v>77</v>
      </c>
      <c r="BK184" s="202">
        <f>ROUND(I184*H184,2)</f>
        <v>0</v>
      </c>
      <c r="BL184" s="19" t="s">
        <v>148</v>
      </c>
      <c r="BM184" s="201" t="s">
        <v>491</v>
      </c>
    </row>
    <row r="185" spans="1:65" s="13" customFormat="1" ht="11.25">
      <c r="B185" s="203"/>
      <c r="C185" s="204"/>
      <c r="D185" s="205" t="s">
        <v>150</v>
      </c>
      <c r="E185" s="206" t="s">
        <v>19</v>
      </c>
      <c r="F185" s="207" t="s">
        <v>492</v>
      </c>
      <c r="G185" s="204"/>
      <c r="H185" s="208">
        <v>9.44</v>
      </c>
      <c r="I185" s="209"/>
      <c r="J185" s="204"/>
      <c r="K185" s="204"/>
      <c r="L185" s="210"/>
      <c r="M185" s="211"/>
      <c r="N185" s="212"/>
      <c r="O185" s="212"/>
      <c r="P185" s="212"/>
      <c r="Q185" s="212"/>
      <c r="R185" s="212"/>
      <c r="S185" s="212"/>
      <c r="T185" s="213"/>
      <c r="AT185" s="214" t="s">
        <v>150</v>
      </c>
      <c r="AU185" s="214" t="s">
        <v>159</v>
      </c>
      <c r="AV185" s="13" t="s">
        <v>80</v>
      </c>
      <c r="AW185" s="13" t="s">
        <v>31</v>
      </c>
      <c r="AX185" s="13" t="s">
        <v>69</v>
      </c>
      <c r="AY185" s="214" t="s">
        <v>141</v>
      </c>
    </row>
    <row r="186" spans="1:65" s="15" customFormat="1" ht="11.25">
      <c r="B186" s="225"/>
      <c r="C186" s="226"/>
      <c r="D186" s="205" t="s">
        <v>150</v>
      </c>
      <c r="E186" s="227" t="s">
        <v>19</v>
      </c>
      <c r="F186" s="228" t="s">
        <v>158</v>
      </c>
      <c r="G186" s="226"/>
      <c r="H186" s="229">
        <v>9.44</v>
      </c>
      <c r="I186" s="230"/>
      <c r="J186" s="226"/>
      <c r="K186" s="226"/>
      <c r="L186" s="231"/>
      <c r="M186" s="232"/>
      <c r="N186" s="233"/>
      <c r="O186" s="233"/>
      <c r="P186" s="233"/>
      <c r="Q186" s="233"/>
      <c r="R186" s="233"/>
      <c r="S186" s="233"/>
      <c r="T186" s="234"/>
      <c r="AT186" s="235" t="s">
        <v>150</v>
      </c>
      <c r="AU186" s="235" t="s">
        <v>159</v>
      </c>
      <c r="AV186" s="15" t="s">
        <v>148</v>
      </c>
      <c r="AW186" s="15" t="s">
        <v>31</v>
      </c>
      <c r="AX186" s="15" t="s">
        <v>77</v>
      </c>
      <c r="AY186" s="235" t="s">
        <v>141</v>
      </c>
    </row>
    <row r="187" spans="1:65" s="12" customFormat="1" ht="20.85" customHeight="1">
      <c r="B187" s="174"/>
      <c r="C187" s="175"/>
      <c r="D187" s="176" t="s">
        <v>68</v>
      </c>
      <c r="E187" s="188" t="s">
        <v>242</v>
      </c>
      <c r="F187" s="188" t="s">
        <v>493</v>
      </c>
      <c r="G187" s="175"/>
      <c r="H187" s="175"/>
      <c r="I187" s="178"/>
      <c r="J187" s="189">
        <f>BK187</f>
        <v>0</v>
      </c>
      <c r="K187" s="175"/>
      <c r="L187" s="180"/>
      <c r="M187" s="181"/>
      <c r="N187" s="182"/>
      <c r="O187" s="182"/>
      <c r="P187" s="183">
        <f>SUM(P188:P211)</f>
        <v>0</v>
      </c>
      <c r="Q187" s="182"/>
      <c r="R187" s="183">
        <f>SUM(R188:R211)</f>
        <v>2.9399999999999999E-3</v>
      </c>
      <c r="S187" s="182"/>
      <c r="T187" s="184">
        <f>SUM(T188:T211)</f>
        <v>0</v>
      </c>
      <c r="AR187" s="185" t="s">
        <v>77</v>
      </c>
      <c r="AT187" s="186" t="s">
        <v>68</v>
      </c>
      <c r="AU187" s="186" t="s">
        <v>80</v>
      </c>
      <c r="AY187" s="185" t="s">
        <v>141</v>
      </c>
      <c r="BK187" s="187">
        <f>SUM(BK188:BK211)</f>
        <v>0</v>
      </c>
    </row>
    <row r="188" spans="1:65" s="2" customFormat="1" ht="16.5" customHeight="1">
      <c r="A188" s="36"/>
      <c r="B188" s="37"/>
      <c r="C188" s="190" t="s">
        <v>277</v>
      </c>
      <c r="D188" s="190" t="s">
        <v>143</v>
      </c>
      <c r="E188" s="191" t="s">
        <v>494</v>
      </c>
      <c r="F188" s="192" t="s">
        <v>495</v>
      </c>
      <c r="G188" s="193" t="s">
        <v>234</v>
      </c>
      <c r="H188" s="194">
        <v>440</v>
      </c>
      <c r="I188" s="195"/>
      <c r="J188" s="196">
        <f>ROUND(I188*H188,2)</f>
        <v>0</v>
      </c>
      <c r="K188" s="192" t="s">
        <v>147</v>
      </c>
      <c r="L188" s="41"/>
      <c r="M188" s="197" t="s">
        <v>19</v>
      </c>
      <c r="N188" s="198" t="s">
        <v>40</v>
      </c>
      <c r="O188" s="66"/>
      <c r="P188" s="199">
        <f>O188*H188</f>
        <v>0</v>
      </c>
      <c r="Q188" s="199">
        <v>0</v>
      </c>
      <c r="R188" s="199">
        <f>Q188*H188</f>
        <v>0</v>
      </c>
      <c r="S188" s="199">
        <v>0</v>
      </c>
      <c r="T188" s="20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01" t="s">
        <v>148</v>
      </c>
      <c r="AT188" s="201" t="s">
        <v>143</v>
      </c>
      <c r="AU188" s="201" t="s">
        <v>159</v>
      </c>
      <c r="AY188" s="19" t="s">
        <v>141</v>
      </c>
      <c r="BE188" s="202">
        <f>IF(N188="základní",J188,0)</f>
        <v>0</v>
      </c>
      <c r="BF188" s="202">
        <f>IF(N188="snížená",J188,0)</f>
        <v>0</v>
      </c>
      <c r="BG188" s="202">
        <f>IF(N188="zákl. přenesená",J188,0)</f>
        <v>0</v>
      </c>
      <c r="BH188" s="202">
        <f>IF(N188="sníž. přenesená",J188,0)</f>
        <v>0</v>
      </c>
      <c r="BI188" s="202">
        <f>IF(N188="nulová",J188,0)</f>
        <v>0</v>
      </c>
      <c r="BJ188" s="19" t="s">
        <v>77</v>
      </c>
      <c r="BK188" s="202">
        <f>ROUND(I188*H188,2)</f>
        <v>0</v>
      </c>
      <c r="BL188" s="19" t="s">
        <v>148</v>
      </c>
      <c r="BM188" s="201" t="s">
        <v>496</v>
      </c>
    </row>
    <row r="189" spans="1:65" s="14" customFormat="1" ht="11.25">
      <c r="B189" s="215"/>
      <c r="C189" s="216"/>
      <c r="D189" s="205" t="s">
        <v>150</v>
      </c>
      <c r="E189" s="217" t="s">
        <v>19</v>
      </c>
      <c r="F189" s="218" t="s">
        <v>497</v>
      </c>
      <c r="G189" s="216"/>
      <c r="H189" s="217" t="s">
        <v>19</v>
      </c>
      <c r="I189" s="219"/>
      <c r="J189" s="216"/>
      <c r="K189" s="216"/>
      <c r="L189" s="220"/>
      <c r="M189" s="221"/>
      <c r="N189" s="222"/>
      <c r="O189" s="222"/>
      <c r="P189" s="222"/>
      <c r="Q189" s="222"/>
      <c r="R189" s="222"/>
      <c r="S189" s="222"/>
      <c r="T189" s="223"/>
      <c r="AT189" s="224" t="s">
        <v>150</v>
      </c>
      <c r="AU189" s="224" t="s">
        <v>159</v>
      </c>
      <c r="AV189" s="14" t="s">
        <v>77</v>
      </c>
      <c r="AW189" s="14" t="s">
        <v>31</v>
      </c>
      <c r="AX189" s="14" t="s">
        <v>69</v>
      </c>
      <c r="AY189" s="224" t="s">
        <v>141</v>
      </c>
    </row>
    <row r="190" spans="1:65" s="13" customFormat="1" ht="11.25">
      <c r="B190" s="203"/>
      <c r="C190" s="204"/>
      <c r="D190" s="205" t="s">
        <v>150</v>
      </c>
      <c r="E190" s="206" t="s">
        <v>19</v>
      </c>
      <c r="F190" s="207" t="s">
        <v>498</v>
      </c>
      <c r="G190" s="204"/>
      <c r="H190" s="208">
        <v>440</v>
      </c>
      <c r="I190" s="209"/>
      <c r="J190" s="204"/>
      <c r="K190" s="204"/>
      <c r="L190" s="210"/>
      <c r="M190" s="211"/>
      <c r="N190" s="212"/>
      <c r="O190" s="212"/>
      <c r="P190" s="212"/>
      <c r="Q190" s="212"/>
      <c r="R190" s="212"/>
      <c r="S190" s="212"/>
      <c r="T190" s="213"/>
      <c r="AT190" s="214" t="s">
        <v>150</v>
      </c>
      <c r="AU190" s="214" t="s">
        <v>159</v>
      </c>
      <c r="AV190" s="13" t="s">
        <v>80</v>
      </c>
      <c r="AW190" s="13" t="s">
        <v>31</v>
      </c>
      <c r="AX190" s="13" t="s">
        <v>69</v>
      </c>
      <c r="AY190" s="214" t="s">
        <v>141</v>
      </c>
    </row>
    <row r="191" spans="1:65" s="15" customFormat="1" ht="11.25">
      <c r="B191" s="225"/>
      <c r="C191" s="226"/>
      <c r="D191" s="205" t="s">
        <v>150</v>
      </c>
      <c r="E191" s="227" t="s">
        <v>19</v>
      </c>
      <c r="F191" s="228" t="s">
        <v>158</v>
      </c>
      <c r="G191" s="226"/>
      <c r="H191" s="229">
        <v>440</v>
      </c>
      <c r="I191" s="230"/>
      <c r="J191" s="226"/>
      <c r="K191" s="226"/>
      <c r="L191" s="231"/>
      <c r="M191" s="232"/>
      <c r="N191" s="233"/>
      <c r="O191" s="233"/>
      <c r="P191" s="233"/>
      <c r="Q191" s="233"/>
      <c r="R191" s="233"/>
      <c r="S191" s="233"/>
      <c r="T191" s="234"/>
      <c r="AT191" s="235" t="s">
        <v>150</v>
      </c>
      <c r="AU191" s="235" t="s">
        <v>159</v>
      </c>
      <c r="AV191" s="15" t="s">
        <v>148</v>
      </c>
      <c r="AW191" s="15" t="s">
        <v>31</v>
      </c>
      <c r="AX191" s="15" t="s">
        <v>77</v>
      </c>
      <c r="AY191" s="235" t="s">
        <v>141</v>
      </c>
    </row>
    <row r="192" spans="1:65" s="2" customFormat="1" ht="24" customHeight="1">
      <c r="A192" s="36"/>
      <c r="B192" s="37"/>
      <c r="C192" s="190" t="s">
        <v>283</v>
      </c>
      <c r="D192" s="190" t="s">
        <v>143</v>
      </c>
      <c r="E192" s="191" t="s">
        <v>499</v>
      </c>
      <c r="F192" s="192" t="s">
        <v>500</v>
      </c>
      <c r="G192" s="193" t="s">
        <v>234</v>
      </c>
      <c r="H192" s="194">
        <v>98</v>
      </c>
      <c r="I192" s="195"/>
      <c r="J192" s="196">
        <f>ROUND(I192*H192,2)</f>
        <v>0</v>
      </c>
      <c r="K192" s="192" t="s">
        <v>147</v>
      </c>
      <c r="L192" s="41"/>
      <c r="M192" s="197" t="s">
        <v>19</v>
      </c>
      <c r="N192" s="198" t="s">
        <v>40</v>
      </c>
      <c r="O192" s="66"/>
      <c r="P192" s="199">
        <f>O192*H192</f>
        <v>0</v>
      </c>
      <c r="Q192" s="199">
        <v>0</v>
      </c>
      <c r="R192" s="199">
        <f>Q192*H192</f>
        <v>0</v>
      </c>
      <c r="S192" s="199">
        <v>0</v>
      </c>
      <c r="T192" s="20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01" t="s">
        <v>148</v>
      </c>
      <c r="AT192" s="201" t="s">
        <v>143</v>
      </c>
      <c r="AU192" s="201" t="s">
        <v>159</v>
      </c>
      <c r="AY192" s="19" t="s">
        <v>141</v>
      </c>
      <c r="BE192" s="202">
        <f>IF(N192="základní",J192,0)</f>
        <v>0</v>
      </c>
      <c r="BF192" s="202">
        <f>IF(N192="snížená",J192,0)</f>
        <v>0</v>
      </c>
      <c r="BG192" s="202">
        <f>IF(N192="zákl. přenesená",J192,0)</f>
        <v>0</v>
      </c>
      <c r="BH192" s="202">
        <f>IF(N192="sníž. přenesená",J192,0)</f>
        <v>0</v>
      </c>
      <c r="BI192" s="202">
        <f>IF(N192="nulová",J192,0)</f>
        <v>0</v>
      </c>
      <c r="BJ192" s="19" t="s">
        <v>77</v>
      </c>
      <c r="BK192" s="202">
        <f>ROUND(I192*H192,2)</f>
        <v>0</v>
      </c>
      <c r="BL192" s="19" t="s">
        <v>148</v>
      </c>
      <c r="BM192" s="201" t="s">
        <v>501</v>
      </c>
    </row>
    <row r="193" spans="1:65" s="14" customFormat="1" ht="11.25">
      <c r="B193" s="215"/>
      <c r="C193" s="216"/>
      <c r="D193" s="205" t="s">
        <v>150</v>
      </c>
      <c r="E193" s="217" t="s">
        <v>19</v>
      </c>
      <c r="F193" s="218" t="s">
        <v>502</v>
      </c>
      <c r="G193" s="216"/>
      <c r="H193" s="217" t="s">
        <v>19</v>
      </c>
      <c r="I193" s="219"/>
      <c r="J193" s="216"/>
      <c r="K193" s="216"/>
      <c r="L193" s="220"/>
      <c r="M193" s="221"/>
      <c r="N193" s="222"/>
      <c r="O193" s="222"/>
      <c r="P193" s="222"/>
      <c r="Q193" s="222"/>
      <c r="R193" s="222"/>
      <c r="S193" s="222"/>
      <c r="T193" s="223"/>
      <c r="AT193" s="224" t="s">
        <v>150</v>
      </c>
      <c r="AU193" s="224" t="s">
        <v>159</v>
      </c>
      <c r="AV193" s="14" t="s">
        <v>77</v>
      </c>
      <c r="AW193" s="14" t="s">
        <v>31</v>
      </c>
      <c r="AX193" s="14" t="s">
        <v>69</v>
      </c>
      <c r="AY193" s="224" t="s">
        <v>141</v>
      </c>
    </row>
    <row r="194" spans="1:65" s="13" customFormat="1" ht="11.25">
      <c r="B194" s="203"/>
      <c r="C194" s="204"/>
      <c r="D194" s="205" t="s">
        <v>150</v>
      </c>
      <c r="E194" s="206" t="s">
        <v>19</v>
      </c>
      <c r="F194" s="207" t="s">
        <v>503</v>
      </c>
      <c r="G194" s="204"/>
      <c r="H194" s="208">
        <v>98</v>
      </c>
      <c r="I194" s="209"/>
      <c r="J194" s="204"/>
      <c r="K194" s="204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150</v>
      </c>
      <c r="AU194" s="214" t="s">
        <v>159</v>
      </c>
      <c r="AV194" s="13" t="s">
        <v>80</v>
      </c>
      <c r="AW194" s="13" t="s">
        <v>31</v>
      </c>
      <c r="AX194" s="13" t="s">
        <v>69</v>
      </c>
      <c r="AY194" s="214" t="s">
        <v>141</v>
      </c>
    </row>
    <row r="195" spans="1:65" s="15" customFormat="1" ht="11.25">
      <c r="B195" s="225"/>
      <c r="C195" s="226"/>
      <c r="D195" s="205" t="s">
        <v>150</v>
      </c>
      <c r="E195" s="227" t="s">
        <v>19</v>
      </c>
      <c r="F195" s="228" t="s">
        <v>158</v>
      </c>
      <c r="G195" s="226"/>
      <c r="H195" s="229">
        <v>98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AT195" s="235" t="s">
        <v>150</v>
      </c>
      <c r="AU195" s="235" t="s">
        <v>159</v>
      </c>
      <c r="AV195" s="15" t="s">
        <v>148</v>
      </c>
      <c r="AW195" s="15" t="s">
        <v>31</v>
      </c>
      <c r="AX195" s="15" t="s">
        <v>77</v>
      </c>
      <c r="AY195" s="235" t="s">
        <v>141</v>
      </c>
    </row>
    <row r="196" spans="1:65" s="2" customFormat="1" ht="24" customHeight="1">
      <c r="A196" s="36"/>
      <c r="B196" s="37"/>
      <c r="C196" s="190" t="s">
        <v>262</v>
      </c>
      <c r="D196" s="190" t="s">
        <v>143</v>
      </c>
      <c r="E196" s="191" t="s">
        <v>504</v>
      </c>
      <c r="F196" s="192" t="s">
        <v>505</v>
      </c>
      <c r="G196" s="193" t="s">
        <v>234</v>
      </c>
      <c r="H196" s="194">
        <v>98</v>
      </c>
      <c r="I196" s="195"/>
      <c r="J196" s="196">
        <f>ROUND(I196*H196,2)</f>
        <v>0</v>
      </c>
      <c r="K196" s="192" t="s">
        <v>147</v>
      </c>
      <c r="L196" s="41"/>
      <c r="M196" s="197" t="s">
        <v>19</v>
      </c>
      <c r="N196" s="198" t="s">
        <v>40</v>
      </c>
      <c r="O196" s="66"/>
      <c r="P196" s="199">
        <f>O196*H196</f>
        <v>0</v>
      </c>
      <c r="Q196" s="199">
        <v>0</v>
      </c>
      <c r="R196" s="199">
        <f>Q196*H196</f>
        <v>0</v>
      </c>
      <c r="S196" s="199">
        <v>0</v>
      </c>
      <c r="T196" s="200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01" t="s">
        <v>148</v>
      </c>
      <c r="AT196" s="201" t="s">
        <v>143</v>
      </c>
      <c r="AU196" s="201" t="s">
        <v>159</v>
      </c>
      <c r="AY196" s="19" t="s">
        <v>141</v>
      </c>
      <c r="BE196" s="202">
        <f>IF(N196="základní",J196,0)</f>
        <v>0</v>
      </c>
      <c r="BF196" s="202">
        <f>IF(N196="snížená",J196,0)</f>
        <v>0</v>
      </c>
      <c r="BG196" s="202">
        <f>IF(N196="zákl. přenesená",J196,0)</f>
        <v>0</v>
      </c>
      <c r="BH196" s="202">
        <f>IF(N196="sníž. přenesená",J196,0)</f>
        <v>0</v>
      </c>
      <c r="BI196" s="202">
        <f>IF(N196="nulová",J196,0)</f>
        <v>0</v>
      </c>
      <c r="BJ196" s="19" t="s">
        <v>77</v>
      </c>
      <c r="BK196" s="202">
        <f>ROUND(I196*H196,2)</f>
        <v>0</v>
      </c>
      <c r="BL196" s="19" t="s">
        <v>148</v>
      </c>
      <c r="BM196" s="201" t="s">
        <v>506</v>
      </c>
    </row>
    <row r="197" spans="1:65" s="14" customFormat="1" ht="11.25">
      <c r="B197" s="215"/>
      <c r="C197" s="216"/>
      <c r="D197" s="205" t="s">
        <v>150</v>
      </c>
      <c r="E197" s="217" t="s">
        <v>19</v>
      </c>
      <c r="F197" s="218" t="s">
        <v>507</v>
      </c>
      <c r="G197" s="216"/>
      <c r="H197" s="217" t="s">
        <v>19</v>
      </c>
      <c r="I197" s="219"/>
      <c r="J197" s="216"/>
      <c r="K197" s="216"/>
      <c r="L197" s="220"/>
      <c r="M197" s="221"/>
      <c r="N197" s="222"/>
      <c r="O197" s="222"/>
      <c r="P197" s="222"/>
      <c r="Q197" s="222"/>
      <c r="R197" s="222"/>
      <c r="S197" s="222"/>
      <c r="T197" s="223"/>
      <c r="AT197" s="224" t="s">
        <v>150</v>
      </c>
      <c r="AU197" s="224" t="s">
        <v>159</v>
      </c>
      <c r="AV197" s="14" t="s">
        <v>77</v>
      </c>
      <c r="AW197" s="14" t="s">
        <v>31</v>
      </c>
      <c r="AX197" s="14" t="s">
        <v>69</v>
      </c>
      <c r="AY197" s="224" t="s">
        <v>141</v>
      </c>
    </row>
    <row r="198" spans="1:65" s="13" customFormat="1" ht="11.25">
      <c r="B198" s="203"/>
      <c r="C198" s="204"/>
      <c r="D198" s="205" t="s">
        <v>150</v>
      </c>
      <c r="E198" s="206" t="s">
        <v>19</v>
      </c>
      <c r="F198" s="207" t="s">
        <v>503</v>
      </c>
      <c r="G198" s="204"/>
      <c r="H198" s="208">
        <v>98</v>
      </c>
      <c r="I198" s="209"/>
      <c r="J198" s="204"/>
      <c r="K198" s="204"/>
      <c r="L198" s="210"/>
      <c r="M198" s="211"/>
      <c r="N198" s="212"/>
      <c r="O198" s="212"/>
      <c r="P198" s="212"/>
      <c r="Q198" s="212"/>
      <c r="R198" s="212"/>
      <c r="S198" s="212"/>
      <c r="T198" s="213"/>
      <c r="AT198" s="214" t="s">
        <v>150</v>
      </c>
      <c r="AU198" s="214" t="s">
        <v>159</v>
      </c>
      <c r="AV198" s="13" t="s">
        <v>80</v>
      </c>
      <c r="AW198" s="13" t="s">
        <v>31</v>
      </c>
      <c r="AX198" s="13" t="s">
        <v>69</v>
      </c>
      <c r="AY198" s="214" t="s">
        <v>141</v>
      </c>
    </row>
    <row r="199" spans="1:65" s="15" customFormat="1" ht="11.25">
      <c r="B199" s="225"/>
      <c r="C199" s="226"/>
      <c r="D199" s="205" t="s">
        <v>150</v>
      </c>
      <c r="E199" s="227" t="s">
        <v>19</v>
      </c>
      <c r="F199" s="228" t="s">
        <v>158</v>
      </c>
      <c r="G199" s="226"/>
      <c r="H199" s="229">
        <v>98</v>
      </c>
      <c r="I199" s="230"/>
      <c r="J199" s="226"/>
      <c r="K199" s="226"/>
      <c r="L199" s="231"/>
      <c r="M199" s="232"/>
      <c r="N199" s="233"/>
      <c r="O199" s="233"/>
      <c r="P199" s="233"/>
      <c r="Q199" s="233"/>
      <c r="R199" s="233"/>
      <c r="S199" s="233"/>
      <c r="T199" s="234"/>
      <c r="AT199" s="235" t="s">
        <v>150</v>
      </c>
      <c r="AU199" s="235" t="s">
        <v>159</v>
      </c>
      <c r="AV199" s="15" t="s">
        <v>148</v>
      </c>
      <c r="AW199" s="15" t="s">
        <v>31</v>
      </c>
      <c r="AX199" s="15" t="s">
        <v>77</v>
      </c>
      <c r="AY199" s="235" t="s">
        <v>141</v>
      </c>
    </row>
    <row r="200" spans="1:65" s="2" customFormat="1" ht="16.5" customHeight="1">
      <c r="A200" s="36"/>
      <c r="B200" s="37"/>
      <c r="C200" s="236" t="s">
        <v>266</v>
      </c>
      <c r="D200" s="236" t="s">
        <v>226</v>
      </c>
      <c r="E200" s="237" t="s">
        <v>508</v>
      </c>
      <c r="F200" s="238" t="s">
        <v>509</v>
      </c>
      <c r="G200" s="239" t="s">
        <v>259</v>
      </c>
      <c r="H200" s="240">
        <v>1.47</v>
      </c>
      <c r="I200" s="241"/>
      <c r="J200" s="242">
        <f>ROUND(I200*H200,2)</f>
        <v>0</v>
      </c>
      <c r="K200" s="238" t="s">
        <v>147</v>
      </c>
      <c r="L200" s="243"/>
      <c r="M200" s="244" t="s">
        <v>19</v>
      </c>
      <c r="N200" s="245" t="s">
        <v>40</v>
      </c>
      <c r="O200" s="66"/>
      <c r="P200" s="199">
        <f>O200*H200</f>
        <v>0</v>
      </c>
      <c r="Q200" s="199">
        <v>1E-3</v>
      </c>
      <c r="R200" s="199">
        <f>Q200*H200</f>
        <v>1.47E-3</v>
      </c>
      <c r="S200" s="199">
        <v>0</v>
      </c>
      <c r="T200" s="200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01" t="s">
        <v>186</v>
      </c>
      <c r="AT200" s="201" t="s">
        <v>226</v>
      </c>
      <c r="AU200" s="201" t="s">
        <v>159</v>
      </c>
      <c r="AY200" s="19" t="s">
        <v>141</v>
      </c>
      <c r="BE200" s="202">
        <f>IF(N200="základní",J200,0)</f>
        <v>0</v>
      </c>
      <c r="BF200" s="202">
        <f>IF(N200="snížená",J200,0)</f>
        <v>0</v>
      </c>
      <c r="BG200" s="202">
        <f>IF(N200="zákl. přenesená",J200,0)</f>
        <v>0</v>
      </c>
      <c r="BH200" s="202">
        <f>IF(N200="sníž. přenesená",J200,0)</f>
        <v>0</v>
      </c>
      <c r="BI200" s="202">
        <f>IF(N200="nulová",J200,0)</f>
        <v>0</v>
      </c>
      <c r="BJ200" s="19" t="s">
        <v>77</v>
      </c>
      <c r="BK200" s="202">
        <f>ROUND(I200*H200,2)</f>
        <v>0</v>
      </c>
      <c r="BL200" s="19" t="s">
        <v>148</v>
      </c>
      <c r="BM200" s="201" t="s">
        <v>510</v>
      </c>
    </row>
    <row r="201" spans="1:65" s="13" customFormat="1" ht="11.25">
      <c r="B201" s="203"/>
      <c r="C201" s="204"/>
      <c r="D201" s="205" t="s">
        <v>150</v>
      </c>
      <c r="E201" s="206" t="s">
        <v>19</v>
      </c>
      <c r="F201" s="207" t="s">
        <v>511</v>
      </c>
      <c r="G201" s="204"/>
      <c r="H201" s="208">
        <v>1.47</v>
      </c>
      <c r="I201" s="209"/>
      <c r="J201" s="204"/>
      <c r="K201" s="204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150</v>
      </c>
      <c r="AU201" s="214" t="s">
        <v>159</v>
      </c>
      <c r="AV201" s="13" t="s">
        <v>80</v>
      </c>
      <c r="AW201" s="13" t="s">
        <v>31</v>
      </c>
      <c r="AX201" s="13" t="s">
        <v>69</v>
      </c>
      <c r="AY201" s="214" t="s">
        <v>141</v>
      </c>
    </row>
    <row r="202" spans="1:65" s="15" customFormat="1" ht="11.25">
      <c r="B202" s="225"/>
      <c r="C202" s="226"/>
      <c r="D202" s="205" t="s">
        <v>150</v>
      </c>
      <c r="E202" s="227" t="s">
        <v>19</v>
      </c>
      <c r="F202" s="228" t="s">
        <v>158</v>
      </c>
      <c r="G202" s="226"/>
      <c r="H202" s="229">
        <v>1.47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AT202" s="235" t="s">
        <v>150</v>
      </c>
      <c r="AU202" s="235" t="s">
        <v>159</v>
      </c>
      <c r="AV202" s="15" t="s">
        <v>148</v>
      </c>
      <c r="AW202" s="15" t="s">
        <v>31</v>
      </c>
      <c r="AX202" s="15" t="s">
        <v>77</v>
      </c>
      <c r="AY202" s="235" t="s">
        <v>141</v>
      </c>
    </row>
    <row r="203" spans="1:65" s="2" customFormat="1" ht="16.5" customHeight="1">
      <c r="A203" s="36"/>
      <c r="B203" s="37"/>
      <c r="C203" s="236" t="s">
        <v>271</v>
      </c>
      <c r="D203" s="236" t="s">
        <v>226</v>
      </c>
      <c r="E203" s="237" t="s">
        <v>512</v>
      </c>
      <c r="F203" s="238" t="s">
        <v>513</v>
      </c>
      <c r="G203" s="239" t="s">
        <v>259</v>
      </c>
      <c r="H203" s="240">
        <v>1.47</v>
      </c>
      <c r="I203" s="241"/>
      <c r="J203" s="242">
        <f>ROUND(I203*H203,2)</f>
        <v>0</v>
      </c>
      <c r="K203" s="238" t="s">
        <v>147</v>
      </c>
      <c r="L203" s="243"/>
      <c r="M203" s="244" t="s">
        <v>19</v>
      </c>
      <c r="N203" s="245" t="s">
        <v>40</v>
      </c>
      <c r="O203" s="66"/>
      <c r="P203" s="199">
        <f>O203*H203</f>
        <v>0</v>
      </c>
      <c r="Q203" s="199">
        <v>1E-3</v>
      </c>
      <c r="R203" s="199">
        <f>Q203*H203</f>
        <v>1.47E-3</v>
      </c>
      <c r="S203" s="199">
        <v>0</v>
      </c>
      <c r="T203" s="200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1" t="s">
        <v>186</v>
      </c>
      <c r="AT203" s="201" t="s">
        <v>226</v>
      </c>
      <c r="AU203" s="201" t="s">
        <v>159</v>
      </c>
      <c r="AY203" s="19" t="s">
        <v>141</v>
      </c>
      <c r="BE203" s="202">
        <f>IF(N203="základní",J203,0)</f>
        <v>0</v>
      </c>
      <c r="BF203" s="202">
        <f>IF(N203="snížená",J203,0)</f>
        <v>0</v>
      </c>
      <c r="BG203" s="202">
        <f>IF(N203="zákl. přenesená",J203,0)</f>
        <v>0</v>
      </c>
      <c r="BH203" s="202">
        <f>IF(N203="sníž. přenesená",J203,0)</f>
        <v>0</v>
      </c>
      <c r="BI203" s="202">
        <f>IF(N203="nulová",J203,0)</f>
        <v>0</v>
      </c>
      <c r="BJ203" s="19" t="s">
        <v>77</v>
      </c>
      <c r="BK203" s="202">
        <f>ROUND(I203*H203,2)</f>
        <v>0</v>
      </c>
      <c r="BL203" s="19" t="s">
        <v>148</v>
      </c>
      <c r="BM203" s="201" t="s">
        <v>514</v>
      </c>
    </row>
    <row r="204" spans="1:65" s="13" customFormat="1" ht="11.25">
      <c r="B204" s="203"/>
      <c r="C204" s="204"/>
      <c r="D204" s="205" t="s">
        <v>150</v>
      </c>
      <c r="E204" s="206" t="s">
        <v>19</v>
      </c>
      <c r="F204" s="207" t="s">
        <v>511</v>
      </c>
      <c r="G204" s="204"/>
      <c r="H204" s="208">
        <v>1.47</v>
      </c>
      <c r="I204" s="209"/>
      <c r="J204" s="204"/>
      <c r="K204" s="204"/>
      <c r="L204" s="210"/>
      <c r="M204" s="211"/>
      <c r="N204" s="212"/>
      <c r="O204" s="212"/>
      <c r="P204" s="212"/>
      <c r="Q204" s="212"/>
      <c r="R204" s="212"/>
      <c r="S204" s="212"/>
      <c r="T204" s="213"/>
      <c r="AT204" s="214" t="s">
        <v>150</v>
      </c>
      <c r="AU204" s="214" t="s">
        <v>159</v>
      </c>
      <c r="AV204" s="13" t="s">
        <v>80</v>
      </c>
      <c r="AW204" s="13" t="s">
        <v>31</v>
      </c>
      <c r="AX204" s="13" t="s">
        <v>69</v>
      </c>
      <c r="AY204" s="214" t="s">
        <v>141</v>
      </c>
    </row>
    <row r="205" spans="1:65" s="15" customFormat="1" ht="11.25">
      <c r="B205" s="225"/>
      <c r="C205" s="226"/>
      <c r="D205" s="205" t="s">
        <v>150</v>
      </c>
      <c r="E205" s="227" t="s">
        <v>19</v>
      </c>
      <c r="F205" s="228" t="s">
        <v>158</v>
      </c>
      <c r="G205" s="226"/>
      <c r="H205" s="229">
        <v>1.47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AT205" s="235" t="s">
        <v>150</v>
      </c>
      <c r="AU205" s="235" t="s">
        <v>159</v>
      </c>
      <c r="AV205" s="15" t="s">
        <v>148</v>
      </c>
      <c r="AW205" s="15" t="s">
        <v>31</v>
      </c>
      <c r="AX205" s="15" t="s">
        <v>77</v>
      </c>
      <c r="AY205" s="235" t="s">
        <v>141</v>
      </c>
    </row>
    <row r="206" spans="1:65" s="2" customFormat="1" ht="16.5" customHeight="1">
      <c r="A206" s="36"/>
      <c r="B206" s="37"/>
      <c r="C206" s="190" t="s">
        <v>290</v>
      </c>
      <c r="D206" s="190" t="s">
        <v>143</v>
      </c>
      <c r="E206" s="191" t="s">
        <v>515</v>
      </c>
      <c r="F206" s="192" t="s">
        <v>516</v>
      </c>
      <c r="G206" s="193" t="s">
        <v>211</v>
      </c>
      <c r="H206" s="194">
        <v>2E-3</v>
      </c>
      <c r="I206" s="195"/>
      <c r="J206" s="196">
        <f>ROUND(I206*H206,2)</f>
        <v>0</v>
      </c>
      <c r="K206" s="192" t="s">
        <v>147</v>
      </c>
      <c r="L206" s="41"/>
      <c r="M206" s="197" t="s">
        <v>19</v>
      </c>
      <c r="N206" s="198" t="s">
        <v>40</v>
      </c>
      <c r="O206" s="66"/>
      <c r="P206" s="199">
        <f>O206*H206</f>
        <v>0</v>
      </c>
      <c r="Q206" s="199">
        <v>0</v>
      </c>
      <c r="R206" s="199">
        <f>Q206*H206</f>
        <v>0</v>
      </c>
      <c r="S206" s="199">
        <v>0</v>
      </c>
      <c r="T206" s="200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1" t="s">
        <v>148</v>
      </c>
      <c r="AT206" s="201" t="s">
        <v>143</v>
      </c>
      <c r="AU206" s="201" t="s">
        <v>159</v>
      </c>
      <c r="AY206" s="19" t="s">
        <v>141</v>
      </c>
      <c r="BE206" s="202">
        <f>IF(N206="základní",J206,0)</f>
        <v>0</v>
      </c>
      <c r="BF206" s="202">
        <f>IF(N206="snížená",J206,0)</f>
        <v>0</v>
      </c>
      <c r="BG206" s="202">
        <f>IF(N206="zákl. přenesená",J206,0)</f>
        <v>0</v>
      </c>
      <c r="BH206" s="202">
        <f>IF(N206="sníž. přenesená",J206,0)</f>
        <v>0</v>
      </c>
      <c r="BI206" s="202">
        <f>IF(N206="nulová",J206,0)</f>
        <v>0</v>
      </c>
      <c r="BJ206" s="19" t="s">
        <v>77</v>
      </c>
      <c r="BK206" s="202">
        <f>ROUND(I206*H206,2)</f>
        <v>0</v>
      </c>
      <c r="BL206" s="19" t="s">
        <v>148</v>
      </c>
      <c r="BM206" s="201" t="s">
        <v>517</v>
      </c>
    </row>
    <row r="207" spans="1:65" s="13" customFormat="1" ht="11.25">
      <c r="B207" s="203"/>
      <c r="C207" s="204"/>
      <c r="D207" s="205" t="s">
        <v>150</v>
      </c>
      <c r="E207" s="206" t="s">
        <v>19</v>
      </c>
      <c r="F207" s="207" t="s">
        <v>518</v>
      </c>
      <c r="G207" s="204"/>
      <c r="H207" s="208">
        <v>2E-3</v>
      </c>
      <c r="I207" s="209"/>
      <c r="J207" s="204"/>
      <c r="K207" s="204"/>
      <c r="L207" s="210"/>
      <c r="M207" s="211"/>
      <c r="N207" s="212"/>
      <c r="O207" s="212"/>
      <c r="P207" s="212"/>
      <c r="Q207" s="212"/>
      <c r="R207" s="212"/>
      <c r="S207" s="212"/>
      <c r="T207" s="213"/>
      <c r="AT207" s="214" t="s">
        <v>150</v>
      </c>
      <c r="AU207" s="214" t="s">
        <v>159</v>
      </c>
      <c r="AV207" s="13" t="s">
        <v>80</v>
      </c>
      <c r="AW207" s="13" t="s">
        <v>31</v>
      </c>
      <c r="AX207" s="13" t="s">
        <v>69</v>
      </c>
      <c r="AY207" s="214" t="s">
        <v>141</v>
      </c>
    </row>
    <row r="208" spans="1:65" s="15" customFormat="1" ht="11.25">
      <c r="B208" s="225"/>
      <c r="C208" s="226"/>
      <c r="D208" s="205" t="s">
        <v>150</v>
      </c>
      <c r="E208" s="227" t="s">
        <v>19</v>
      </c>
      <c r="F208" s="228" t="s">
        <v>158</v>
      </c>
      <c r="G208" s="226"/>
      <c r="H208" s="229">
        <v>2E-3</v>
      </c>
      <c r="I208" s="230"/>
      <c r="J208" s="226"/>
      <c r="K208" s="226"/>
      <c r="L208" s="231"/>
      <c r="M208" s="232"/>
      <c r="N208" s="233"/>
      <c r="O208" s="233"/>
      <c r="P208" s="233"/>
      <c r="Q208" s="233"/>
      <c r="R208" s="233"/>
      <c r="S208" s="233"/>
      <c r="T208" s="234"/>
      <c r="AT208" s="235" t="s">
        <v>150</v>
      </c>
      <c r="AU208" s="235" t="s">
        <v>159</v>
      </c>
      <c r="AV208" s="15" t="s">
        <v>148</v>
      </c>
      <c r="AW208" s="15" t="s">
        <v>31</v>
      </c>
      <c r="AX208" s="15" t="s">
        <v>77</v>
      </c>
      <c r="AY208" s="235" t="s">
        <v>141</v>
      </c>
    </row>
    <row r="209" spans="1:65" s="2" customFormat="1" ht="16.5" customHeight="1">
      <c r="A209" s="36"/>
      <c r="B209" s="37"/>
      <c r="C209" s="190" t="s">
        <v>295</v>
      </c>
      <c r="D209" s="190" t="s">
        <v>143</v>
      </c>
      <c r="E209" s="191" t="s">
        <v>519</v>
      </c>
      <c r="F209" s="192" t="s">
        <v>520</v>
      </c>
      <c r="G209" s="193" t="s">
        <v>234</v>
      </c>
      <c r="H209" s="194">
        <v>294</v>
      </c>
      <c r="I209" s="195"/>
      <c r="J209" s="196">
        <f>ROUND(I209*H209,2)</f>
        <v>0</v>
      </c>
      <c r="K209" s="192" t="s">
        <v>147</v>
      </c>
      <c r="L209" s="41"/>
      <c r="M209" s="197" t="s">
        <v>19</v>
      </c>
      <c r="N209" s="198" t="s">
        <v>40</v>
      </c>
      <c r="O209" s="66"/>
      <c r="P209" s="199">
        <f>O209*H209</f>
        <v>0</v>
      </c>
      <c r="Q209" s="199">
        <v>0</v>
      </c>
      <c r="R209" s="199">
        <f>Q209*H209</f>
        <v>0</v>
      </c>
      <c r="S209" s="199">
        <v>0</v>
      </c>
      <c r="T209" s="200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1" t="s">
        <v>148</v>
      </c>
      <c r="AT209" s="201" t="s">
        <v>143</v>
      </c>
      <c r="AU209" s="201" t="s">
        <v>159</v>
      </c>
      <c r="AY209" s="19" t="s">
        <v>141</v>
      </c>
      <c r="BE209" s="202">
        <f>IF(N209="základní",J209,0)</f>
        <v>0</v>
      </c>
      <c r="BF209" s="202">
        <f>IF(N209="snížená",J209,0)</f>
        <v>0</v>
      </c>
      <c r="BG209" s="202">
        <f>IF(N209="zákl. přenesená",J209,0)</f>
        <v>0</v>
      </c>
      <c r="BH209" s="202">
        <f>IF(N209="sníž. přenesená",J209,0)</f>
        <v>0</v>
      </c>
      <c r="BI209" s="202">
        <f>IF(N209="nulová",J209,0)</f>
        <v>0</v>
      </c>
      <c r="BJ209" s="19" t="s">
        <v>77</v>
      </c>
      <c r="BK209" s="202">
        <f>ROUND(I209*H209,2)</f>
        <v>0</v>
      </c>
      <c r="BL209" s="19" t="s">
        <v>148</v>
      </c>
      <c r="BM209" s="201" t="s">
        <v>521</v>
      </c>
    </row>
    <row r="210" spans="1:65" s="13" customFormat="1" ht="11.25">
      <c r="B210" s="203"/>
      <c r="C210" s="204"/>
      <c r="D210" s="205" t="s">
        <v>150</v>
      </c>
      <c r="E210" s="206" t="s">
        <v>19</v>
      </c>
      <c r="F210" s="207" t="s">
        <v>405</v>
      </c>
      <c r="G210" s="204"/>
      <c r="H210" s="208">
        <v>294</v>
      </c>
      <c r="I210" s="209"/>
      <c r="J210" s="204"/>
      <c r="K210" s="204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150</v>
      </c>
      <c r="AU210" s="214" t="s">
        <v>159</v>
      </c>
      <c r="AV210" s="13" t="s">
        <v>80</v>
      </c>
      <c r="AW210" s="13" t="s">
        <v>31</v>
      </c>
      <c r="AX210" s="13" t="s">
        <v>69</v>
      </c>
      <c r="AY210" s="214" t="s">
        <v>141</v>
      </c>
    </row>
    <row r="211" spans="1:65" s="15" customFormat="1" ht="11.25">
      <c r="B211" s="225"/>
      <c r="C211" s="226"/>
      <c r="D211" s="205" t="s">
        <v>150</v>
      </c>
      <c r="E211" s="227" t="s">
        <v>19</v>
      </c>
      <c r="F211" s="228" t="s">
        <v>158</v>
      </c>
      <c r="G211" s="226"/>
      <c r="H211" s="229">
        <v>294</v>
      </c>
      <c r="I211" s="230"/>
      <c r="J211" s="226"/>
      <c r="K211" s="226"/>
      <c r="L211" s="231"/>
      <c r="M211" s="232"/>
      <c r="N211" s="233"/>
      <c r="O211" s="233"/>
      <c r="P211" s="233"/>
      <c r="Q211" s="233"/>
      <c r="R211" s="233"/>
      <c r="S211" s="233"/>
      <c r="T211" s="234"/>
      <c r="AT211" s="235" t="s">
        <v>150</v>
      </c>
      <c r="AU211" s="235" t="s">
        <v>159</v>
      </c>
      <c r="AV211" s="15" t="s">
        <v>148</v>
      </c>
      <c r="AW211" s="15" t="s">
        <v>31</v>
      </c>
      <c r="AX211" s="15" t="s">
        <v>77</v>
      </c>
      <c r="AY211" s="235" t="s">
        <v>141</v>
      </c>
    </row>
    <row r="212" spans="1:65" s="12" customFormat="1" ht="22.9" customHeight="1">
      <c r="B212" s="174"/>
      <c r="C212" s="175"/>
      <c r="D212" s="176" t="s">
        <v>68</v>
      </c>
      <c r="E212" s="188" t="s">
        <v>80</v>
      </c>
      <c r="F212" s="188" t="s">
        <v>270</v>
      </c>
      <c r="G212" s="175"/>
      <c r="H212" s="175"/>
      <c r="I212" s="178"/>
      <c r="J212" s="189">
        <f>BK212</f>
        <v>0</v>
      </c>
      <c r="K212" s="175"/>
      <c r="L212" s="180"/>
      <c r="M212" s="181"/>
      <c r="N212" s="182"/>
      <c r="O212" s="182"/>
      <c r="P212" s="183">
        <f>P213+P226</f>
        <v>0</v>
      </c>
      <c r="Q212" s="182"/>
      <c r="R212" s="183">
        <f>R213+R226</f>
        <v>0.75967410000000002</v>
      </c>
      <c r="S212" s="182"/>
      <c r="T212" s="184">
        <f>T213+T226</f>
        <v>0</v>
      </c>
      <c r="AR212" s="185" t="s">
        <v>77</v>
      </c>
      <c r="AT212" s="186" t="s">
        <v>68</v>
      </c>
      <c r="AU212" s="186" t="s">
        <v>77</v>
      </c>
      <c r="AY212" s="185" t="s">
        <v>141</v>
      </c>
      <c r="BK212" s="187">
        <f>BK213+BK226</f>
        <v>0</v>
      </c>
    </row>
    <row r="213" spans="1:65" s="12" customFormat="1" ht="20.85" customHeight="1">
      <c r="B213" s="174"/>
      <c r="C213" s="175"/>
      <c r="D213" s="176" t="s">
        <v>68</v>
      </c>
      <c r="E213" s="188" t="s">
        <v>7</v>
      </c>
      <c r="F213" s="188" t="s">
        <v>522</v>
      </c>
      <c r="G213" s="175"/>
      <c r="H213" s="175"/>
      <c r="I213" s="178"/>
      <c r="J213" s="189">
        <f>BK213</f>
        <v>0</v>
      </c>
      <c r="K213" s="175"/>
      <c r="L213" s="180"/>
      <c r="M213" s="181"/>
      <c r="N213" s="182"/>
      <c r="O213" s="182"/>
      <c r="P213" s="183">
        <f>SUM(P214:P225)</f>
        <v>0</v>
      </c>
      <c r="Q213" s="182"/>
      <c r="R213" s="183">
        <f>SUM(R214:R225)</f>
        <v>0.15989249999999999</v>
      </c>
      <c r="S213" s="182"/>
      <c r="T213" s="184">
        <f>SUM(T214:T225)</f>
        <v>0</v>
      </c>
      <c r="AR213" s="185" t="s">
        <v>77</v>
      </c>
      <c r="AT213" s="186" t="s">
        <v>68</v>
      </c>
      <c r="AU213" s="186" t="s">
        <v>80</v>
      </c>
      <c r="AY213" s="185" t="s">
        <v>141</v>
      </c>
      <c r="BK213" s="187">
        <f>SUM(BK214:BK225)</f>
        <v>0</v>
      </c>
    </row>
    <row r="214" spans="1:65" s="2" customFormat="1" ht="24" customHeight="1">
      <c r="A214" s="36"/>
      <c r="B214" s="37"/>
      <c r="C214" s="190" t="s">
        <v>300</v>
      </c>
      <c r="D214" s="190" t="s">
        <v>143</v>
      </c>
      <c r="E214" s="191" t="s">
        <v>523</v>
      </c>
      <c r="F214" s="192" t="s">
        <v>524</v>
      </c>
      <c r="G214" s="193" t="s">
        <v>234</v>
      </c>
      <c r="H214" s="194">
        <v>8.85</v>
      </c>
      <c r="I214" s="195"/>
      <c r="J214" s="196">
        <f>ROUND(I214*H214,2)</f>
        <v>0</v>
      </c>
      <c r="K214" s="192" t="s">
        <v>147</v>
      </c>
      <c r="L214" s="41"/>
      <c r="M214" s="197" t="s">
        <v>19</v>
      </c>
      <c r="N214" s="198" t="s">
        <v>40</v>
      </c>
      <c r="O214" s="66"/>
      <c r="P214" s="199">
        <f>O214*H214</f>
        <v>0</v>
      </c>
      <c r="Q214" s="199">
        <v>1.7000000000000001E-4</v>
      </c>
      <c r="R214" s="199">
        <f>Q214*H214</f>
        <v>1.5045E-3</v>
      </c>
      <c r="S214" s="199">
        <v>0</v>
      </c>
      <c r="T214" s="200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01" t="s">
        <v>148</v>
      </c>
      <c r="AT214" s="201" t="s">
        <v>143</v>
      </c>
      <c r="AU214" s="201" t="s">
        <v>159</v>
      </c>
      <c r="AY214" s="19" t="s">
        <v>141</v>
      </c>
      <c r="BE214" s="202">
        <f>IF(N214="základní",J214,0)</f>
        <v>0</v>
      </c>
      <c r="BF214" s="202">
        <f>IF(N214="snížená",J214,0)</f>
        <v>0</v>
      </c>
      <c r="BG214" s="202">
        <f>IF(N214="zákl. přenesená",J214,0)</f>
        <v>0</v>
      </c>
      <c r="BH214" s="202">
        <f>IF(N214="sníž. přenesená",J214,0)</f>
        <v>0</v>
      </c>
      <c r="BI214" s="202">
        <f>IF(N214="nulová",J214,0)</f>
        <v>0</v>
      </c>
      <c r="BJ214" s="19" t="s">
        <v>77</v>
      </c>
      <c r="BK214" s="202">
        <f>ROUND(I214*H214,2)</f>
        <v>0</v>
      </c>
      <c r="BL214" s="19" t="s">
        <v>148</v>
      </c>
      <c r="BM214" s="201" t="s">
        <v>525</v>
      </c>
    </row>
    <row r="215" spans="1:65" s="14" customFormat="1" ht="11.25">
      <c r="B215" s="215"/>
      <c r="C215" s="216"/>
      <c r="D215" s="205" t="s">
        <v>150</v>
      </c>
      <c r="E215" s="217" t="s">
        <v>19</v>
      </c>
      <c r="F215" s="218" t="s">
        <v>526</v>
      </c>
      <c r="G215" s="216"/>
      <c r="H215" s="217" t="s">
        <v>19</v>
      </c>
      <c r="I215" s="219"/>
      <c r="J215" s="216"/>
      <c r="K215" s="216"/>
      <c r="L215" s="220"/>
      <c r="M215" s="221"/>
      <c r="N215" s="222"/>
      <c r="O215" s="222"/>
      <c r="P215" s="222"/>
      <c r="Q215" s="222"/>
      <c r="R215" s="222"/>
      <c r="S215" s="222"/>
      <c r="T215" s="223"/>
      <c r="AT215" s="224" t="s">
        <v>150</v>
      </c>
      <c r="AU215" s="224" t="s">
        <v>159</v>
      </c>
      <c r="AV215" s="14" t="s">
        <v>77</v>
      </c>
      <c r="AW215" s="14" t="s">
        <v>31</v>
      </c>
      <c r="AX215" s="14" t="s">
        <v>69</v>
      </c>
      <c r="AY215" s="224" t="s">
        <v>141</v>
      </c>
    </row>
    <row r="216" spans="1:65" s="13" customFormat="1" ht="11.25">
      <c r="B216" s="203"/>
      <c r="C216" s="204"/>
      <c r="D216" s="205" t="s">
        <v>150</v>
      </c>
      <c r="E216" s="206" t="s">
        <v>19</v>
      </c>
      <c r="F216" s="207" t="s">
        <v>527</v>
      </c>
      <c r="G216" s="204"/>
      <c r="H216" s="208">
        <v>8.85</v>
      </c>
      <c r="I216" s="209"/>
      <c r="J216" s="204"/>
      <c r="K216" s="204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150</v>
      </c>
      <c r="AU216" s="214" t="s">
        <v>159</v>
      </c>
      <c r="AV216" s="13" t="s">
        <v>80</v>
      </c>
      <c r="AW216" s="13" t="s">
        <v>31</v>
      </c>
      <c r="AX216" s="13" t="s">
        <v>69</v>
      </c>
      <c r="AY216" s="214" t="s">
        <v>141</v>
      </c>
    </row>
    <row r="217" spans="1:65" s="15" customFormat="1" ht="11.25">
      <c r="B217" s="225"/>
      <c r="C217" s="226"/>
      <c r="D217" s="205" t="s">
        <v>150</v>
      </c>
      <c r="E217" s="227" t="s">
        <v>19</v>
      </c>
      <c r="F217" s="228" t="s">
        <v>158</v>
      </c>
      <c r="G217" s="226"/>
      <c r="H217" s="229">
        <v>8.85</v>
      </c>
      <c r="I217" s="230"/>
      <c r="J217" s="226"/>
      <c r="K217" s="226"/>
      <c r="L217" s="231"/>
      <c r="M217" s="232"/>
      <c r="N217" s="233"/>
      <c r="O217" s="233"/>
      <c r="P217" s="233"/>
      <c r="Q217" s="233"/>
      <c r="R217" s="233"/>
      <c r="S217" s="233"/>
      <c r="T217" s="234"/>
      <c r="AT217" s="235" t="s">
        <v>150</v>
      </c>
      <c r="AU217" s="235" t="s">
        <v>159</v>
      </c>
      <c r="AV217" s="15" t="s">
        <v>148</v>
      </c>
      <c r="AW217" s="15" t="s">
        <v>31</v>
      </c>
      <c r="AX217" s="15" t="s">
        <v>77</v>
      </c>
      <c r="AY217" s="235" t="s">
        <v>141</v>
      </c>
    </row>
    <row r="218" spans="1:65" s="2" customFormat="1" ht="16.5" customHeight="1">
      <c r="A218" s="36"/>
      <c r="B218" s="37"/>
      <c r="C218" s="236" t="s">
        <v>97</v>
      </c>
      <c r="D218" s="236" t="s">
        <v>226</v>
      </c>
      <c r="E218" s="237" t="s">
        <v>528</v>
      </c>
      <c r="F218" s="238" t="s">
        <v>529</v>
      </c>
      <c r="G218" s="239" t="s">
        <v>234</v>
      </c>
      <c r="H218" s="240">
        <v>8.85</v>
      </c>
      <c r="I218" s="241"/>
      <c r="J218" s="242">
        <f>ROUND(I218*H218,2)</f>
        <v>0</v>
      </c>
      <c r="K218" s="238" t="s">
        <v>147</v>
      </c>
      <c r="L218" s="243"/>
      <c r="M218" s="244" t="s">
        <v>19</v>
      </c>
      <c r="N218" s="245" t="s">
        <v>40</v>
      </c>
      <c r="O218" s="66"/>
      <c r="P218" s="199">
        <f>O218*H218</f>
        <v>0</v>
      </c>
      <c r="Q218" s="199">
        <v>2.0000000000000001E-4</v>
      </c>
      <c r="R218" s="199">
        <f>Q218*H218</f>
        <v>1.7700000000000001E-3</v>
      </c>
      <c r="S218" s="199">
        <v>0</v>
      </c>
      <c r="T218" s="200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01" t="s">
        <v>186</v>
      </c>
      <c r="AT218" s="201" t="s">
        <v>226</v>
      </c>
      <c r="AU218" s="201" t="s">
        <v>159</v>
      </c>
      <c r="AY218" s="19" t="s">
        <v>141</v>
      </c>
      <c r="BE218" s="202">
        <f>IF(N218="základní",J218,0)</f>
        <v>0</v>
      </c>
      <c r="BF218" s="202">
        <f>IF(N218="snížená",J218,0)</f>
        <v>0</v>
      </c>
      <c r="BG218" s="202">
        <f>IF(N218="zákl. přenesená",J218,0)</f>
        <v>0</v>
      </c>
      <c r="BH218" s="202">
        <f>IF(N218="sníž. přenesená",J218,0)</f>
        <v>0</v>
      </c>
      <c r="BI218" s="202">
        <f>IF(N218="nulová",J218,0)</f>
        <v>0</v>
      </c>
      <c r="BJ218" s="19" t="s">
        <v>77</v>
      </c>
      <c r="BK218" s="202">
        <f>ROUND(I218*H218,2)</f>
        <v>0</v>
      </c>
      <c r="BL218" s="19" t="s">
        <v>148</v>
      </c>
      <c r="BM218" s="201" t="s">
        <v>530</v>
      </c>
    </row>
    <row r="219" spans="1:65" s="2" customFormat="1" ht="24" customHeight="1">
      <c r="A219" s="36"/>
      <c r="B219" s="37"/>
      <c r="C219" s="190" t="s">
        <v>312</v>
      </c>
      <c r="D219" s="190" t="s">
        <v>143</v>
      </c>
      <c r="E219" s="191" t="s">
        <v>531</v>
      </c>
      <c r="F219" s="192" t="s">
        <v>532</v>
      </c>
      <c r="G219" s="193" t="s">
        <v>234</v>
      </c>
      <c r="H219" s="194">
        <v>339</v>
      </c>
      <c r="I219" s="195"/>
      <c r="J219" s="196">
        <f>ROUND(I219*H219,2)</f>
        <v>0</v>
      </c>
      <c r="K219" s="192" t="s">
        <v>147</v>
      </c>
      <c r="L219" s="41"/>
      <c r="M219" s="197" t="s">
        <v>19</v>
      </c>
      <c r="N219" s="198" t="s">
        <v>40</v>
      </c>
      <c r="O219" s="66"/>
      <c r="P219" s="199">
        <f>O219*H219</f>
        <v>0</v>
      </c>
      <c r="Q219" s="199">
        <v>1.3999999999999999E-4</v>
      </c>
      <c r="R219" s="199">
        <f>Q219*H219</f>
        <v>4.7459999999999995E-2</v>
      </c>
      <c r="S219" s="199">
        <v>0</v>
      </c>
      <c r="T219" s="200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01" t="s">
        <v>148</v>
      </c>
      <c r="AT219" s="201" t="s">
        <v>143</v>
      </c>
      <c r="AU219" s="201" t="s">
        <v>159</v>
      </c>
      <c r="AY219" s="19" t="s">
        <v>141</v>
      </c>
      <c r="BE219" s="202">
        <f>IF(N219="základní",J219,0)</f>
        <v>0</v>
      </c>
      <c r="BF219" s="202">
        <f>IF(N219="snížená",J219,0)</f>
        <v>0</v>
      </c>
      <c r="BG219" s="202">
        <f>IF(N219="zákl. přenesená",J219,0)</f>
        <v>0</v>
      </c>
      <c r="BH219" s="202">
        <f>IF(N219="sníž. přenesená",J219,0)</f>
        <v>0</v>
      </c>
      <c r="BI219" s="202">
        <f>IF(N219="nulová",J219,0)</f>
        <v>0</v>
      </c>
      <c r="BJ219" s="19" t="s">
        <v>77</v>
      </c>
      <c r="BK219" s="202">
        <f>ROUND(I219*H219,2)</f>
        <v>0</v>
      </c>
      <c r="BL219" s="19" t="s">
        <v>148</v>
      </c>
      <c r="BM219" s="201" t="s">
        <v>533</v>
      </c>
    </row>
    <row r="220" spans="1:65" s="14" customFormat="1" ht="11.25">
      <c r="B220" s="215"/>
      <c r="C220" s="216"/>
      <c r="D220" s="205" t="s">
        <v>150</v>
      </c>
      <c r="E220" s="217" t="s">
        <v>19</v>
      </c>
      <c r="F220" s="218" t="s">
        <v>534</v>
      </c>
      <c r="G220" s="216"/>
      <c r="H220" s="217" t="s">
        <v>19</v>
      </c>
      <c r="I220" s="219"/>
      <c r="J220" s="216"/>
      <c r="K220" s="216"/>
      <c r="L220" s="220"/>
      <c r="M220" s="221"/>
      <c r="N220" s="222"/>
      <c r="O220" s="222"/>
      <c r="P220" s="222"/>
      <c r="Q220" s="222"/>
      <c r="R220" s="222"/>
      <c r="S220" s="222"/>
      <c r="T220" s="223"/>
      <c r="AT220" s="224" t="s">
        <v>150</v>
      </c>
      <c r="AU220" s="224" t="s">
        <v>159</v>
      </c>
      <c r="AV220" s="14" t="s">
        <v>77</v>
      </c>
      <c r="AW220" s="14" t="s">
        <v>31</v>
      </c>
      <c r="AX220" s="14" t="s">
        <v>69</v>
      </c>
      <c r="AY220" s="224" t="s">
        <v>141</v>
      </c>
    </row>
    <row r="221" spans="1:65" s="13" customFormat="1" ht="11.25">
      <c r="B221" s="203"/>
      <c r="C221" s="204"/>
      <c r="D221" s="205" t="s">
        <v>150</v>
      </c>
      <c r="E221" s="206" t="s">
        <v>19</v>
      </c>
      <c r="F221" s="207" t="s">
        <v>535</v>
      </c>
      <c r="G221" s="204"/>
      <c r="H221" s="208">
        <v>339</v>
      </c>
      <c r="I221" s="209"/>
      <c r="J221" s="204"/>
      <c r="K221" s="204"/>
      <c r="L221" s="210"/>
      <c r="M221" s="211"/>
      <c r="N221" s="212"/>
      <c r="O221" s="212"/>
      <c r="P221" s="212"/>
      <c r="Q221" s="212"/>
      <c r="R221" s="212"/>
      <c r="S221" s="212"/>
      <c r="T221" s="213"/>
      <c r="AT221" s="214" t="s">
        <v>150</v>
      </c>
      <c r="AU221" s="214" t="s">
        <v>159</v>
      </c>
      <c r="AV221" s="13" t="s">
        <v>80</v>
      </c>
      <c r="AW221" s="13" t="s">
        <v>31</v>
      </c>
      <c r="AX221" s="13" t="s">
        <v>69</v>
      </c>
      <c r="AY221" s="214" t="s">
        <v>141</v>
      </c>
    </row>
    <row r="222" spans="1:65" s="15" customFormat="1" ht="11.25">
      <c r="B222" s="225"/>
      <c r="C222" s="226"/>
      <c r="D222" s="205" t="s">
        <v>150</v>
      </c>
      <c r="E222" s="227" t="s">
        <v>19</v>
      </c>
      <c r="F222" s="228" t="s">
        <v>158</v>
      </c>
      <c r="G222" s="226"/>
      <c r="H222" s="229">
        <v>339</v>
      </c>
      <c r="I222" s="230"/>
      <c r="J222" s="226"/>
      <c r="K222" s="226"/>
      <c r="L222" s="231"/>
      <c r="M222" s="232"/>
      <c r="N222" s="233"/>
      <c r="O222" s="233"/>
      <c r="P222" s="233"/>
      <c r="Q222" s="233"/>
      <c r="R222" s="233"/>
      <c r="S222" s="233"/>
      <c r="T222" s="234"/>
      <c r="AT222" s="235" t="s">
        <v>150</v>
      </c>
      <c r="AU222" s="235" t="s">
        <v>159</v>
      </c>
      <c r="AV222" s="15" t="s">
        <v>148</v>
      </c>
      <c r="AW222" s="15" t="s">
        <v>31</v>
      </c>
      <c r="AX222" s="15" t="s">
        <v>77</v>
      </c>
      <c r="AY222" s="235" t="s">
        <v>141</v>
      </c>
    </row>
    <row r="223" spans="1:65" s="2" customFormat="1" ht="16.5" customHeight="1">
      <c r="A223" s="36"/>
      <c r="B223" s="37"/>
      <c r="C223" s="236" t="s">
        <v>317</v>
      </c>
      <c r="D223" s="236" t="s">
        <v>226</v>
      </c>
      <c r="E223" s="237" t="s">
        <v>536</v>
      </c>
      <c r="F223" s="238" t="s">
        <v>537</v>
      </c>
      <c r="G223" s="239" t="s">
        <v>234</v>
      </c>
      <c r="H223" s="240">
        <v>389.85</v>
      </c>
      <c r="I223" s="241"/>
      <c r="J223" s="242">
        <f>ROUND(I223*H223,2)</f>
        <v>0</v>
      </c>
      <c r="K223" s="238" t="s">
        <v>147</v>
      </c>
      <c r="L223" s="243"/>
      <c r="M223" s="244" t="s">
        <v>19</v>
      </c>
      <c r="N223" s="245" t="s">
        <v>40</v>
      </c>
      <c r="O223" s="66"/>
      <c r="P223" s="199">
        <f>O223*H223</f>
        <v>0</v>
      </c>
      <c r="Q223" s="199">
        <v>2.7999999999999998E-4</v>
      </c>
      <c r="R223" s="199">
        <f>Q223*H223</f>
        <v>0.10915799999999999</v>
      </c>
      <c r="S223" s="199">
        <v>0</v>
      </c>
      <c r="T223" s="200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01" t="s">
        <v>186</v>
      </c>
      <c r="AT223" s="201" t="s">
        <v>226</v>
      </c>
      <c r="AU223" s="201" t="s">
        <v>159</v>
      </c>
      <c r="AY223" s="19" t="s">
        <v>141</v>
      </c>
      <c r="BE223" s="202">
        <f>IF(N223="základní",J223,0)</f>
        <v>0</v>
      </c>
      <c r="BF223" s="202">
        <f>IF(N223="snížená",J223,0)</f>
        <v>0</v>
      </c>
      <c r="BG223" s="202">
        <f>IF(N223="zákl. přenesená",J223,0)</f>
        <v>0</v>
      </c>
      <c r="BH223" s="202">
        <f>IF(N223="sníž. přenesená",J223,0)</f>
        <v>0</v>
      </c>
      <c r="BI223" s="202">
        <f>IF(N223="nulová",J223,0)</f>
        <v>0</v>
      </c>
      <c r="BJ223" s="19" t="s">
        <v>77</v>
      </c>
      <c r="BK223" s="202">
        <f>ROUND(I223*H223,2)</f>
        <v>0</v>
      </c>
      <c r="BL223" s="19" t="s">
        <v>148</v>
      </c>
      <c r="BM223" s="201" t="s">
        <v>538</v>
      </c>
    </row>
    <row r="224" spans="1:65" s="13" customFormat="1" ht="11.25">
      <c r="B224" s="203"/>
      <c r="C224" s="204"/>
      <c r="D224" s="205" t="s">
        <v>150</v>
      </c>
      <c r="E224" s="206" t="s">
        <v>19</v>
      </c>
      <c r="F224" s="207" t="s">
        <v>539</v>
      </c>
      <c r="G224" s="204"/>
      <c r="H224" s="208">
        <v>389.85</v>
      </c>
      <c r="I224" s="209"/>
      <c r="J224" s="204"/>
      <c r="K224" s="204"/>
      <c r="L224" s="210"/>
      <c r="M224" s="211"/>
      <c r="N224" s="212"/>
      <c r="O224" s="212"/>
      <c r="P224" s="212"/>
      <c r="Q224" s="212"/>
      <c r="R224" s="212"/>
      <c r="S224" s="212"/>
      <c r="T224" s="213"/>
      <c r="AT224" s="214" t="s">
        <v>150</v>
      </c>
      <c r="AU224" s="214" t="s">
        <v>159</v>
      </c>
      <c r="AV224" s="13" t="s">
        <v>80</v>
      </c>
      <c r="AW224" s="13" t="s">
        <v>31</v>
      </c>
      <c r="AX224" s="13" t="s">
        <v>69</v>
      </c>
      <c r="AY224" s="214" t="s">
        <v>141</v>
      </c>
    </row>
    <row r="225" spans="1:65" s="15" customFormat="1" ht="11.25">
      <c r="B225" s="225"/>
      <c r="C225" s="226"/>
      <c r="D225" s="205" t="s">
        <v>150</v>
      </c>
      <c r="E225" s="227" t="s">
        <v>19</v>
      </c>
      <c r="F225" s="228" t="s">
        <v>158</v>
      </c>
      <c r="G225" s="226"/>
      <c r="H225" s="229">
        <v>389.85</v>
      </c>
      <c r="I225" s="230"/>
      <c r="J225" s="226"/>
      <c r="K225" s="226"/>
      <c r="L225" s="231"/>
      <c r="M225" s="232"/>
      <c r="N225" s="233"/>
      <c r="O225" s="233"/>
      <c r="P225" s="233"/>
      <c r="Q225" s="233"/>
      <c r="R225" s="233"/>
      <c r="S225" s="233"/>
      <c r="T225" s="234"/>
      <c r="AT225" s="235" t="s">
        <v>150</v>
      </c>
      <c r="AU225" s="235" t="s">
        <v>159</v>
      </c>
      <c r="AV225" s="15" t="s">
        <v>148</v>
      </c>
      <c r="AW225" s="15" t="s">
        <v>31</v>
      </c>
      <c r="AX225" s="15" t="s">
        <v>77</v>
      </c>
      <c r="AY225" s="235" t="s">
        <v>141</v>
      </c>
    </row>
    <row r="226" spans="1:65" s="12" customFormat="1" ht="20.85" customHeight="1">
      <c r="B226" s="174"/>
      <c r="C226" s="175"/>
      <c r="D226" s="176" t="s">
        <v>68</v>
      </c>
      <c r="E226" s="188" t="s">
        <v>290</v>
      </c>
      <c r="F226" s="188" t="s">
        <v>540</v>
      </c>
      <c r="G226" s="175"/>
      <c r="H226" s="175"/>
      <c r="I226" s="178"/>
      <c r="J226" s="189">
        <f>BK226</f>
        <v>0</v>
      </c>
      <c r="K226" s="175"/>
      <c r="L226" s="180"/>
      <c r="M226" s="181"/>
      <c r="N226" s="182"/>
      <c r="O226" s="182"/>
      <c r="P226" s="183">
        <f>SUM(P227:P236)</f>
        <v>0</v>
      </c>
      <c r="Q226" s="182"/>
      <c r="R226" s="183">
        <f>SUM(R227:R236)</f>
        <v>0.59978160000000003</v>
      </c>
      <c r="S226" s="182"/>
      <c r="T226" s="184">
        <f>SUM(T227:T236)</f>
        <v>0</v>
      </c>
      <c r="AR226" s="185" t="s">
        <v>77</v>
      </c>
      <c r="AT226" s="186" t="s">
        <v>68</v>
      </c>
      <c r="AU226" s="186" t="s">
        <v>80</v>
      </c>
      <c r="AY226" s="185" t="s">
        <v>141</v>
      </c>
      <c r="BK226" s="187">
        <f>SUM(BK227:BK236)</f>
        <v>0</v>
      </c>
    </row>
    <row r="227" spans="1:65" s="2" customFormat="1" ht="16.5" customHeight="1">
      <c r="A227" s="36"/>
      <c r="B227" s="37"/>
      <c r="C227" s="190" t="s">
        <v>324</v>
      </c>
      <c r="D227" s="190" t="s">
        <v>143</v>
      </c>
      <c r="E227" s="191" t="s">
        <v>541</v>
      </c>
      <c r="F227" s="192" t="s">
        <v>542</v>
      </c>
      <c r="G227" s="193" t="s">
        <v>146</v>
      </c>
      <c r="H227" s="194">
        <v>0.24</v>
      </c>
      <c r="I227" s="195"/>
      <c r="J227" s="196">
        <f>ROUND(I227*H227,2)</f>
        <v>0</v>
      </c>
      <c r="K227" s="192" t="s">
        <v>147</v>
      </c>
      <c r="L227" s="41"/>
      <c r="M227" s="197" t="s">
        <v>19</v>
      </c>
      <c r="N227" s="198" t="s">
        <v>40</v>
      </c>
      <c r="O227" s="66"/>
      <c r="P227" s="199">
        <f>O227*H227</f>
        <v>0</v>
      </c>
      <c r="Q227" s="199">
        <v>2.45329</v>
      </c>
      <c r="R227" s="199">
        <f>Q227*H227</f>
        <v>0.58878960000000002</v>
      </c>
      <c r="S227" s="199">
        <v>0</v>
      </c>
      <c r="T227" s="200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01" t="s">
        <v>148</v>
      </c>
      <c r="AT227" s="201" t="s">
        <v>143</v>
      </c>
      <c r="AU227" s="201" t="s">
        <v>159</v>
      </c>
      <c r="AY227" s="19" t="s">
        <v>141</v>
      </c>
      <c r="BE227" s="202">
        <f>IF(N227="základní",J227,0)</f>
        <v>0</v>
      </c>
      <c r="BF227" s="202">
        <f>IF(N227="snížená",J227,0)</f>
        <v>0</v>
      </c>
      <c r="BG227" s="202">
        <f>IF(N227="zákl. přenesená",J227,0)</f>
        <v>0</v>
      </c>
      <c r="BH227" s="202">
        <f>IF(N227="sníž. přenesená",J227,0)</f>
        <v>0</v>
      </c>
      <c r="BI227" s="202">
        <f>IF(N227="nulová",J227,0)</f>
        <v>0</v>
      </c>
      <c r="BJ227" s="19" t="s">
        <v>77</v>
      </c>
      <c r="BK227" s="202">
        <f>ROUND(I227*H227,2)</f>
        <v>0</v>
      </c>
      <c r="BL227" s="19" t="s">
        <v>148</v>
      </c>
      <c r="BM227" s="201" t="s">
        <v>543</v>
      </c>
    </row>
    <row r="228" spans="1:65" s="14" customFormat="1" ht="11.25">
      <c r="B228" s="215"/>
      <c r="C228" s="216"/>
      <c r="D228" s="205" t="s">
        <v>150</v>
      </c>
      <c r="E228" s="217" t="s">
        <v>19</v>
      </c>
      <c r="F228" s="218" t="s">
        <v>544</v>
      </c>
      <c r="G228" s="216"/>
      <c r="H228" s="217" t="s">
        <v>19</v>
      </c>
      <c r="I228" s="219"/>
      <c r="J228" s="216"/>
      <c r="K228" s="216"/>
      <c r="L228" s="220"/>
      <c r="M228" s="221"/>
      <c r="N228" s="222"/>
      <c r="O228" s="222"/>
      <c r="P228" s="222"/>
      <c r="Q228" s="222"/>
      <c r="R228" s="222"/>
      <c r="S228" s="222"/>
      <c r="T228" s="223"/>
      <c r="AT228" s="224" t="s">
        <v>150</v>
      </c>
      <c r="AU228" s="224" t="s">
        <v>159</v>
      </c>
      <c r="AV228" s="14" t="s">
        <v>77</v>
      </c>
      <c r="AW228" s="14" t="s">
        <v>31</v>
      </c>
      <c r="AX228" s="14" t="s">
        <v>69</v>
      </c>
      <c r="AY228" s="224" t="s">
        <v>141</v>
      </c>
    </row>
    <row r="229" spans="1:65" s="13" customFormat="1" ht="11.25">
      <c r="B229" s="203"/>
      <c r="C229" s="204"/>
      <c r="D229" s="205" t="s">
        <v>150</v>
      </c>
      <c r="E229" s="206" t="s">
        <v>19</v>
      </c>
      <c r="F229" s="207" t="s">
        <v>545</v>
      </c>
      <c r="G229" s="204"/>
      <c r="H229" s="208">
        <v>0.24</v>
      </c>
      <c r="I229" s="209"/>
      <c r="J229" s="204"/>
      <c r="K229" s="204"/>
      <c r="L229" s="210"/>
      <c r="M229" s="211"/>
      <c r="N229" s="212"/>
      <c r="O229" s="212"/>
      <c r="P229" s="212"/>
      <c r="Q229" s="212"/>
      <c r="R229" s="212"/>
      <c r="S229" s="212"/>
      <c r="T229" s="213"/>
      <c r="AT229" s="214" t="s">
        <v>150</v>
      </c>
      <c r="AU229" s="214" t="s">
        <v>159</v>
      </c>
      <c r="AV229" s="13" t="s">
        <v>80</v>
      </c>
      <c r="AW229" s="13" t="s">
        <v>31</v>
      </c>
      <c r="AX229" s="13" t="s">
        <v>69</v>
      </c>
      <c r="AY229" s="214" t="s">
        <v>141</v>
      </c>
    </row>
    <row r="230" spans="1:65" s="15" customFormat="1" ht="11.25">
      <c r="B230" s="225"/>
      <c r="C230" s="226"/>
      <c r="D230" s="205" t="s">
        <v>150</v>
      </c>
      <c r="E230" s="227" t="s">
        <v>19</v>
      </c>
      <c r="F230" s="228" t="s">
        <v>158</v>
      </c>
      <c r="G230" s="226"/>
      <c r="H230" s="229">
        <v>0.24</v>
      </c>
      <c r="I230" s="230"/>
      <c r="J230" s="226"/>
      <c r="K230" s="226"/>
      <c r="L230" s="231"/>
      <c r="M230" s="232"/>
      <c r="N230" s="233"/>
      <c r="O230" s="233"/>
      <c r="P230" s="233"/>
      <c r="Q230" s="233"/>
      <c r="R230" s="233"/>
      <c r="S230" s="233"/>
      <c r="T230" s="234"/>
      <c r="AT230" s="235" t="s">
        <v>150</v>
      </c>
      <c r="AU230" s="235" t="s">
        <v>159</v>
      </c>
      <c r="AV230" s="15" t="s">
        <v>148</v>
      </c>
      <c r="AW230" s="15" t="s">
        <v>31</v>
      </c>
      <c r="AX230" s="15" t="s">
        <v>77</v>
      </c>
      <c r="AY230" s="235" t="s">
        <v>141</v>
      </c>
    </row>
    <row r="231" spans="1:65" s="2" customFormat="1" ht="16.5" customHeight="1">
      <c r="A231" s="36"/>
      <c r="B231" s="37"/>
      <c r="C231" s="190" t="s">
        <v>329</v>
      </c>
      <c r="D231" s="190" t="s">
        <v>143</v>
      </c>
      <c r="E231" s="191" t="s">
        <v>546</v>
      </c>
      <c r="F231" s="192" t="s">
        <v>547</v>
      </c>
      <c r="G231" s="193" t="s">
        <v>234</v>
      </c>
      <c r="H231" s="194">
        <v>2.4</v>
      </c>
      <c r="I231" s="195"/>
      <c r="J231" s="196">
        <f>ROUND(I231*H231,2)</f>
        <v>0</v>
      </c>
      <c r="K231" s="192" t="s">
        <v>147</v>
      </c>
      <c r="L231" s="41"/>
      <c r="M231" s="197" t="s">
        <v>19</v>
      </c>
      <c r="N231" s="198" t="s">
        <v>40</v>
      </c>
      <c r="O231" s="66"/>
      <c r="P231" s="199">
        <f>O231*H231</f>
        <v>0</v>
      </c>
      <c r="Q231" s="199">
        <v>4.5799999999999999E-3</v>
      </c>
      <c r="R231" s="199">
        <f>Q231*H231</f>
        <v>1.0992E-2</v>
      </c>
      <c r="S231" s="199">
        <v>0</v>
      </c>
      <c r="T231" s="200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01" t="s">
        <v>148</v>
      </c>
      <c r="AT231" s="201" t="s">
        <v>143</v>
      </c>
      <c r="AU231" s="201" t="s">
        <v>159</v>
      </c>
      <c r="AY231" s="19" t="s">
        <v>141</v>
      </c>
      <c r="BE231" s="202">
        <f>IF(N231="základní",J231,0)</f>
        <v>0</v>
      </c>
      <c r="BF231" s="202">
        <f>IF(N231="snížená",J231,0)</f>
        <v>0</v>
      </c>
      <c r="BG231" s="202">
        <f>IF(N231="zákl. přenesená",J231,0)</f>
        <v>0</v>
      </c>
      <c r="BH231" s="202">
        <f>IF(N231="sníž. přenesená",J231,0)</f>
        <v>0</v>
      </c>
      <c r="BI231" s="202">
        <f>IF(N231="nulová",J231,0)</f>
        <v>0</v>
      </c>
      <c r="BJ231" s="19" t="s">
        <v>77</v>
      </c>
      <c r="BK231" s="202">
        <f>ROUND(I231*H231,2)</f>
        <v>0</v>
      </c>
      <c r="BL231" s="19" t="s">
        <v>148</v>
      </c>
      <c r="BM231" s="201" t="s">
        <v>548</v>
      </c>
    </row>
    <row r="232" spans="1:65" s="13" customFormat="1" ht="11.25">
      <c r="B232" s="203"/>
      <c r="C232" s="204"/>
      <c r="D232" s="205" t="s">
        <v>150</v>
      </c>
      <c r="E232" s="206" t="s">
        <v>19</v>
      </c>
      <c r="F232" s="207" t="s">
        <v>549</v>
      </c>
      <c r="G232" s="204"/>
      <c r="H232" s="208">
        <v>2.4</v>
      </c>
      <c r="I232" s="209"/>
      <c r="J232" s="204"/>
      <c r="K232" s="204"/>
      <c r="L232" s="210"/>
      <c r="M232" s="211"/>
      <c r="N232" s="212"/>
      <c r="O232" s="212"/>
      <c r="P232" s="212"/>
      <c r="Q232" s="212"/>
      <c r="R232" s="212"/>
      <c r="S232" s="212"/>
      <c r="T232" s="213"/>
      <c r="AT232" s="214" t="s">
        <v>150</v>
      </c>
      <c r="AU232" s="214" t="s">
        <v>159</v>
      </c>
      <c r="AV232" s="13" t="s">
        <v>80</v>
      </c>
      <c r="AW232" s="13" t="s">
        <v>31</v>
      </c>
      <c r="AX232" s="13" t="s">
        <v>69</v>
      </c>
      <c r="AY232" s="214" t="s">
        <v>141</v>
      </c>
    </row>
    <row r="233" spans="1:65" s="15" customFormat="1" ht="11.25">
      <c r="B233" s="225"/>
      <c r="C233" s="226"/>
      <c r="D233" s="205" t="s">
        <v>150</v>
      </c>
      <c r="E233" s="227" t="s">
        <v>19</v>
      </c>
      <c r="F233" s="228" t="s">
        <v>158</v>
      </c>
      <c r="G233" s="226"/>
      <c r="H233" s="229">
        <v>2.4</v>
      </c>
      <c r="I233" s="230"/>
      <c r="J233" s="226"/>
      <c r="K233" s="226"/>
      <c r="L233" s="231"/>
      <c r="M233" s="232"/>
      <c r="N233" s="233"/>
      <c r="O233" s="233"/>
      <c r="P233" s="233"/>
      <c r="Q233" s="233"/>
      <c r="R233" s="233"/>
      <c r="S233" s="233"/>
      <c r="T233" s="234"/>
      <c r="AT233" s="235" t="s">
        <v>150</v>
      </c>
      <c r="AU233" s="235" t="s">
        <v>159</v>
      </c>
      <c r="AV233" s="15" t="s">
        <v>148</v>
      </c>
      <c r="AW233" s="15" t="s">
        <v>31</v>
      </c>
      <c r="AX233" s="15" t="s">
        <v>77</v>
      </c>
      <c r="AY233" s="235" t="s">
        <v>141</v>
      </c>
    </row>
    <row r="234" spans="1:65" s="2" customFormat="1" ht="16.5" customHeight="1">
      <c r="A234" s="36"/>
      <c r="B234" s="37"/>
      <c r="C234" s="190" t="s">
        <v>90</v>
      </c>
      <c r="D234" s="190" t="s">
        <v>143</v>
      </c>
      <c r="E234" s="191" t="s">
        <v>550</v>
      </c>
      <c r="F234" s="192" t="s">
        <v>551</v>
      </c>
      <c r="G234" s="193" t="s">
        <v>234</v>
      </c>
      <c r="H234" s="194">
        <v>2.4</v>
      </c>
      <c r="I234" s="195"/>
      <c r="J234" s="196">
        <f>ROUND(I234*H234,2)</f>
        <v>0</v>
      </c>
      <c r="K234" s="192" t="s">
        <v>147</v>
      </c>
      <c r="L234" s="41"/>
      <c r="M234" s="197" t="s">
        <v>19</v>
      </c>
      <c r="N234" s="198" t="s">
        <v>40</v>
      </c>
      <c r="O234" s="66"/>
      <c r="P234" s="199">
        <f>O234*H234</f>
        <v>0</v>
      </c>
      <c r="Q234" s="199">
        <v>0</v>
      </c>
      <c r="R234" s="199">
        <f>Q234*H234</f>
        <v>0</v>
      </c>
      <c r="S234" s="199">
        <v>0</v>
      </c>
      <c r="T234" s="200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01" t="s">
        <v>148</v>
      </c>
      <c r="AT234" s="201" t="s">
        <v>143</v>
      </c>
      <c r="AU234" s="201" t="s">
        <v>159</v>
      </c>
      <c r="AY234" s="19" t="s">
        <v>141</v>
      </c>
      <c r="BE234" s="202">
        <f>IF(N234="základní",J234,0)</f>
        <v>0</v>
      </c>
      <c r="BF234" s="202">
        <f>IF(N234="snížená",J234,0)</f>
        <v>0</v>
      </c>
      <c r="BG234" s="202">
        <f>IF(N234="zákl. přenesená",J234,0)</f>
        <v>0</v>
      </c>
      <c r="BH234" s="202">
        <f>IF(N234="sníž. přenesená",J234,0)</f>
        <v>0</v>
      </c>
      <c r="BI234" s="202">
        <f>IF(N234="nulová",J234,0)</f>
        <v>0</v>
      </c>
      <c r="BJ234" s="19" t="s">
        <v>77</v>
      </c>
      <c r="BK234" s="202">
        <f>ROUND(I234*H234,2)</f>
        <v>0</v>
      </c>
      <c r="BL234" s="19" t="s">
        <v>148</v>
      </c>
      <c r="BM234" s="201" t="s">
        <v>552</v>
      </c>
    </row>
    <row r="235" spans="1:65" s="13" customFormat="1" ht="11.25">
      <c r="B235" s="203"/>
      <c r="C235" s="204"/>
      <c r="D235" s="205" t="s">
        <v>150</v>
      </c>
      <c r="E235" s="206" t="s">
        <v>19</v>
      </c>
      <c r="F235" s="207" t="s">
        <v>549</v>
      </c>
      <c r="G235" s="204"/>
      <c r="H235" s="208">
        <v>2.4</v>
      </c>
      <c r="I235" s="209"/>
      <c r="J235" s="204"/>
      <c r="K235" s="204"/>
      <c r="L235" s="210"/>
      <c r="M235" s="211"/>
      <c r="N235" s="212"/>
      <c r="O235" s="212"/>
      <c r="P235" s="212"/>
      <c r="Q235" s="212"/>
      <c r="R235" s="212"/>
      <c r="S235" s="212"/>
      <c r="T235" s="213"/>
      <c r="AT235" s="214" t="s">
        <v>150</v>
      </c>
      <c r="AU235" s="214" t="s">
        <v>159</v>
      </c>
      <c r="AV235" s="13" t="s">
        <v>80</v>
      </c>
      <c r="AW235" s="13" t="s">
        <v>31</v>
      </c>
      <c r="AX235" s="13" t="s">
        <v>69</v>
      </c>
      <c r="AY235" s="214" t="s">
        <v>141</v>
      </c>
    </row>
    <row r="236" spans="1:65" s="15" customFormat="1" ht="11.25">
      <c r="B236" s="225"/>
      <c r="C236" s="226"/>
      <c r="D236" s="205" t="s">
        <v>150</v>
      </c>
      <c r="E236" s="227" t="s">
        <v>19</v>
      </c>
      <c r="F236" s="228" t="s">
        <v>158</v>
      </c>
      <c r="G236" s="226"/>
      <c r="H236" s="229">
        <v>2.4</v>
      </c>
      <c r="I236" s="230"/>
      <c r="J236" s="226"/>
      <c r="K236" s="226"/>
      <c r="L236" s="231"/>
      <c r="M236" s="232"/>
      <c r="N236" s="233"/>
      <c r="O236" s="233"/>
      <c r="P236" s="233"/>
      <c r="Q236" s="233"/>
      <c r="R236" s="233"/>
      <c r="S236" s="233"/>
      <c r="T236" s="234"/>
      <c r="AT236" s="235" t="s">
        <v>150</v>
      </c>
      <c r="AU236" s="235" t="s">
        <v>159</v>
      </c>
      <c r="AV236" s="15" t="s">
        <v>148</v>
      </c>
      <c r="AW236" s="15" t="s">
        <v>31</v>
      </c>
      <c r="AX236" s="15" t="s">
        <v>77</v>
      </c>
      <c r="AY236" s="235" t="s">
        <v>141</v>
      </c>
    </row>
    <row r="237" spans="1:65" s="12" customFormat="1" ht="22.9" customHeight="1">
      <c r="B237" s="174"/>
      <c r="C237" s="175"/>
      <c r="D237" s="176" t="s">
        <v>68</v>
      </c>
      <c r="E237" s="188" t="s">
        <v>148</v>
      </c>
      <c r="F237" s="188" t="s">
        <v>289</v>
      </c>
      <c r="G237" s="175"/>
      <c r="H237" s="175"/>
      <c r="I237" s="178"/>
      <c r="J237" s="189">
        <f>BK237</f>
        <v>0</v>
      </c>
      <c r="K237" s="175"/>
      <c r="L237" s="180"/>
      <c r="M237" s="181"/>
      <c r="N237" s="182"/>
      <c r="O237" s="182"/>
      <c r="P237" s="183">
        <f>P238</f>
        <v>0</v>
      </c>
      <c r="Q237" s="182"/>
      <c r="R237" s="183">
        <f>R238</f>
        <v>120.13920000000002</v>
      </c>
      <c r="S237" s="182"/>
      <c r="T237" s="184">
        <f>T238</f>
        <v>0</v>
      </c>
      <c r="AR237" s="185" t="s">
        <v>77</v>
      </c>
      <c r="AT237" s="186" t="s">
        <v>68</v>
      </c>
      <c r="AU237" s="186" t="s">
        <v>77</v>
      </c>
      <c r="AY237" s="185" t="s">
        <v>141</v>
      </c>
      <c r="BK237" s="187">
        <f>BK238</f>
        <v>0</v>
      </c>
    </row>
    <row r="238" spans="1:65" s="12" customFormat="1" ht="20.85" customHeight="1">
      <c r="B238" s="174"/>
      <c r="C238" s="175"/>
      <c r="D238" s="176" t="s">
        <v>68</v>
      </c>
      <c r="E238" s="188" t="s">
        <v>553</v>
      </c>
      <c r="F238" s="188" t="s">
        <v>554</v>
      </c>
      <c r="G238" s="175"/>
      <c r="H238" s="175"/>
      <c r="I238" s="178"/>
      <c r="J238" s="189">
        <f>BK238</f>
        <v>0</v>
      </c>
      <c r="K238" s="175"/>
      <c r="L238" s="180"/>
      <c r="M238" s="181"/>
      <c r="N238" s="182"/>
      <c r="O238" s="182"/>
      <c r="P238" s="183">
        <f>SUM(P239:P242)</f>
        <v>0</v>
      </c>
      <c r="Q238" s="182"/>
      <c r="R238" s="183">
        <f>SUM(R239:R242)</f>
        <v>120.13920000000002</v>
      </c>
      <c r="S238" s="182"/>
      <c r="T238" s="184">
        <f>SUM(T239:T242)</f>
        <v>0</v>
      </c>
      <c r="AR238" s="185" t="s">
        <v>77</v>
      </c>
      <c r="AT238" s="186" t="s">
        <v>68</v>
      </c>
      <c r="AU238" s="186" t="s">
        <v>80</v>
      </c>
      <c r="AY238" s="185" t="s">
        <v>141</v>
      </c>
      <c r="BK238" s="187">
        <f>SUM(BK239:BK242)</f>
        <v>0</v>
      </c>
    </row>
    <row r="239" spans="1:65" s="2" customFormat="1" ht="24" customHeight="1">
      <c r="A239" s="36"/>
      <c r="B239" s="37"/>
      <c r="C239" s="190" t="s">
        <v>337</v>
      </c>
      <c r="D239" s="190" t="s">
        <v>143</v>
      </c>
      <c r="E239" s="191" t="s">
        <v>555</v>
      </c>
      <c r="F239" s="192" t="s">
        <v>556</v>
      </c>
      <c r="G239" s="193" t="s">
        <v>234</v>
      </c>
      <c r="H239" s="194">
        <v>412</v>
      </c>
      <c r="I239" s="195"/>
      <c r="J239" s="196">
        <f>ROUND(I239*H239,2)</f>
        <v>0</v>
      </c>
      <c r="K239" s="192" t="s">
        <v>147</v>
      </c>
      <c r="L239" s="41"/>
      <c r="M239" s="197" t="s">
        <v>19</v>
      </c>
      <c r="N239" s="198" t="s">
        <v>40</v>
      </c>
      <c r="O239" s="66"/>
      <c r="P239" s="199">
        <f>O239*H239</f>
        <v>0</v>
      </c>
      <c r="Q239" s="199">
        <v>0.29160000000000003</v>
      </c>
      <c r="R239" s="199">
        <f>Q239*H239</f>
        <v>120.13920000000002</v>
      </c>
      <c r="S239" s="199">
        <v>0</v>
      </c>
      <c r="T239" s="200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01" t="s">
        <v>148</v>
      </c>
      <c r="AT239" s="201" t="s">
        <v>143</v>
      </c>
      <c r="AU239" s="201" t="s">
        <v>159</v>
      </c>
      <c r="AY239" s="19" t="s">
        <v>141</v>
      </c>
      <c r="BE239" s="202">
        <f>IF(N239="základní",J239,0)</f>
        <v>0</v>
      </c>
      <c r="BF239" s="202">
        <f>IF(N239="snížená",J239,0)</f>
        <v>0</v>
      </c>
      <c r="BG239" s="202">
        <f>IF(N239="zákl. přenesená",J239,0)</f>
        <v>0</v>
      </c>
      <c r="BH239" s="202">
        <f>IF(N239="sníž. přenesená",J239,0)</f>
        <v>0</v>
      </c>
      <c r="BI239" s="202">
        <f>IF(N239="nulová",J239,0)</f>
        <v>0</v>
      </c>
      <c r="BJ239" s="19" t="s">
        <v>77</v>
      </c>
      <c r="BK239" s="202">
        <f>ROUND(I239*H239,2)</f>
        <v>0</v>
      </c>
      <c r="BL239" s="19" t="s">
        <v>148</v>
      </c>
      <c r="BM239" s="201" t="s">
        <v>557</v>
      </c>
    </row>
    <row r="240" spans="1:65" s="14" customFormat="1" ht="11.25">
      <c r="B240" s="215"/>
      <c r="C240" s="216"/>
      <c r="D240" s="205" t="s">
        <v>150</v>
      </c>
      <c r="E240" s="217" t="s">
        <v>19</v>
      </c>
      <c r="F240" s="218" t="s">
        <v>558</v>
      </c>
      <c r="G240" s="216"/>
      <c r="H240" s="217" t="s">
        <v>19</v>
      </c>
      <c r="I240" s="219"/>
      <c r="J240" s="216"/>
      <c r="K240" s="216"/>
      <c r="L240" s="220"/>
      <c r="M240" s="221"/>
      <c r="N240" s="222"/>
      <c r="O240" s="222"/>
      <c r="P240" s="222"/>
      <c r="Q240" s="222"/>
      <c r="R240" s="222"/>
      <c r="S240" s="222"/>
      <c r="T240" s="223"/>
      <c r="AT240" s="224" t="s">
        <v>150</v>
      </c>
      <c r="AU240" s="224" t="s">
        <v>159</v>
      </c>
      <c r="AV240" s="14" t="s">
        <v>77</v>
      </c>
      <c r="AW240" s="14" t="s">
        <v>31</v>
      </c>
      <c r="AX240" s="14" t="s">
        <v>69</v>
      </c>
      <c r="AY240" s="224" t="s">
        <v>141</v>
      </c>
    </row>
    <row r="241" spans="1:65" s="13" customFormat="1" ht="11.25">
      <c r="B241" s="203"/>
      <c r="C241" s="204"/>
      <c r="D241" s="205" t="s">
        <v>150</v>
      </c>
      <c r="E241" s="206" t="s">
        <v>19</v>
      </c>
      <c r="F241" s="207" t="s">
        <v>559</v>
      </c>
      <c r="G241" s="204"/>
      <c r="H241" s="208">
        <v>412</v>
      </c>
      <c r="I241" s="209"/>
      <c r="J241" s="204"/>
      <c r="K241" s="204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150</v>
      </c>
      <c r="AU241" s="214" t="s">
        <v>159</v>
      </c>
      <c r="AV241" s="13" t="s">
        <v>80</v>
      </c>
      <c r="AW241" s="13" t="s">
        <v>31</v>
      </c>
      <c r="AX241" s="13" t="s">
        <v>69</v>
      </c>
      <c r="AY241" s="214" t="s">
        <v>141</v>
      </c>
    </row>
    <row r="242" spans="1:65" s="15" customFormat="1" ht="11.25">
      <c r="B242" s="225"/>
      <c r="C242" s="226"/>
      <c r="D242" s="205" t="s">
        <v>150</v>
      </c>
      <c r="E242" s="227" t="s">
        <v>19</v>
      </c>
      <c r="F242" s="228" t="s">
        <v>158</v>
      </c>
      <c r="G242" s="226"/>
      <c r="H242" s="229">
        <v>412</v>
      </c>
      <c r="I242" s="230"/>
      <c r="J242" s="226"/>
      <c r="K242" s="226"/>
      <c r="L242" s="231"/>
      <c r="M242" s="232"/>
      <c r="N242" s="233"/>
      <c r="O242" s="233"/>
      <c r="P242" s="233"/>
      <c r="Q242" s="233"/>
      <c r="R242" s="233"/>
      <c r="S242" s="233"/>
      <c r="T242" s="234"/>
      <c r="AT242" s="235" t="s">
        <v>150</v>
      </c>
      <c r="AU242" s="235" t="s">
        <v>159</v>
      </c>
      <c r="AV242" s="15" t="s">
        <v>148</v>
      </c>
      <c r="AW242" s="15" t="s">
        <v>31</v>
      </c>
      <c r="AX242" s="15" t="s">
        <v>77</v>
      </c>
      <c r="AY242" s="235" t="s">
        <v>141</v>
      </c>
    </row>
    <row r="243" spans="1:65" s="12" customFormat="1" ht="22.9" customHeight="1">
      <c r="B243" s="174"/>
      <c r="C243" s="175"/>
      <c r="D243" s="176" t="s">
        <v>68</v>
      </c>
      <c r="E243" s="188" t="s">
        <v>168</v>
      </c>
      <c r="F243" s="188" t="s">
        <v>560</v>
      </c>
      <c r="G243" s="175"/>
      <c r="H243" s="175"/>
      <c r="I243" s="178"/>
      <c r="J243" s="189">
        <f>BK243</f>
        <v>0</v>
      </c>
      <c r="K243" s="175"/>
      <c r="L243" s="180"/>
      <c r="M243" s="181"/>
      <c r="N243" s="182"/>
      <c r="O243" s="182"/>
      <c r="P243" s="183">
        <f>P244+P265+P278</f>
        <v>0</v>
      </c>
      <c r="Q243" s="182"/>
      <c r="R243" s="183">
        <f>R244+R265+R278</f>
        <v>442.37944999999996</v>
      </c>
      <c r="S243" s="182"/>
      <c r="T243" s="184">
        <f>T244+T265+T278</f>
        <v>0</v>
      </c>
      <c r="AR243" s="185" t="s">
        <v>77</v>
      </c>
      <c r="AT243" s="186" t="s">
        <v>68</v>
      </c>
      <c r="AU243" s="186" t="s">
        <v>77</v>
      </c>
      <c r="AY243" s="185" t="s">
        <v>141</v>
      </c>
      <c r="BK243" s="187">
        <f>BK244+BK265+BK278</f>
        <v>0</v>
      </c>
    </row>
    <row r="244" spans="1:65" s="12" customFormat="1" ht="20.85" customHeight="1">
      <c r="B244" s="174"/>
      <c r="C244" s="175"/>
      <c r="D244" s="176" t="s">
        <v>68</v>
      </c>
      <c r="E244" s="188" t="s">
        <v>561</v>
      </c>
      <c r="F244" s="188" t="s">
        <v>562</v>
      </c>
      <c r="G244" s="175"/>
      <c r="H244" s="175"/>
      <c r="I244" s="178"/>
      <c r="J244" s="189">
        <f>BK244</f>
        <v>0</v>
      </c>
      <c r="K244" s="175"/>
      <c r="L244" s="180"/>
      <c r="M244" s="181"/>
      <c r="N244" s="182"/>
      <c r="O244" s="182"/>
      <c r="P244" s="183">
        <f>SUM(P245:P264)</f>
        <v>0</v>
      </c>
      <c r="Q244" s="182"/>
      <c r="R244" s="183">
        <f>SUM(R245:R264)</f>
        <v>378.60849999999999</v>
      </c>
      <c r="S244" s="182"/>
      <c r="T244" s="184">
        <f>SUM(T245:T264)</f>
        <v>0</v>
      </c>
      <c r="AR244" s="185" t="s">
        <v>77</v>
      </c>
      <c r="AT244" s="186" t="s">
        <v>68</v>
      </c>
      <c r="AU244" s="186" t="s">
        <v>80</v>
      </c>
      <c r="AY244" s="185" t="s">
        <v>141</v>
      </c>
      <c r="BK244" s="187">
        <f>SUM(BK245:BK264)</f>
        <v>0</v>
      </c>
    </row>
    <row r="245" spans="1:65" s="2" customFormat="1" ht="16.5" customHeight="1">
      <c r="A245" s="36"/>
      <c r="B245" s="37"/>
      <c r="C245" s="190" t="s">
        <v>343</v>
      </c>
      <c r="D245" s="190" t="s">
        <v>143</v>
      </c>
      <c r="E245" s="191" t="s">
        <v>563</v>
      </c>
      <c r="F245" s="192" t="s">
        <v>564</v>
      </c>
      <c r="G245" s="193" t="s">
        <v>234</v>
      </c>
      <c r="H245" s="194">
        <v>348</v>
      </c>
      <c r="I245" s="195"/>
      <c r="J245" s="196">
        <f>ROUND(I245*H245,2)</f>
        <v>0</v>
      </c>
      <c r="K245" s="192" t="s">
        <v>147</v>
      </c>
      <c r="L245" s="41"/>
      <c r="M245" s="197" t="s">
        <v>19</v>
      </c>
      <c r="N245" s="198" t="s">
        <v>40</v>
      </c>
      <c r="O245" s="66"/>
      <c r="P245" s="199">
        <f>O245*H245</f>
        <v>0</v>
      </c>
      <c r="Q245" s="199">
        <v>0.378</v>
      </c>
      <c r="R245" s="199">
        <f>Q245*H245</f>
        <v>131.54400000000001</v>
      </c>
      <c r="S245" s="199">
        <v>0</v>
      </c>
      <c r="T245" s="200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01" t="s">
        <v>148</v>
      </c>
      <c r="AT245" s="201" t="s">
        <v>143</v>
      </c>
      <c r="AU245" s="201" t="s">
        <v>159</v>
      </c>
      <c r="AY245" s="19" t="s">
        <v>141</v>
      </c>
      <c r="BE245" s="202">
        <f>IF(N245="základní",J245,0)</f>
        <v>0</v>
      </c>
      <c r="BF245" s="202">
        <f>IF(N245="snížená",J245,0)</f>
        <v>0</v>
      </c>
      <c r="BG245" s="202">
        <f>IF(N245="zákl. přenesená",J245,0)</f>
        <v>0</v>
      </c>
      <c r="BH245" s="202">
        <f>IF(N245="sníž. přenesená",J245,0)</f>
        <v>0</v>
      </c>
      <c r="BI245" s="202">
        <f>IF(N245="nulová",J245,0)</f>
        <v>0</v>
      </c>
      <c r="BJ245" s="19" t="s">
        <v>77</v>
      </c>
      <c r="BK245" s="202">
        <f>ROUND(I245*H245,2)</f>
        <v>0</v>
      </c>
      <c r="BL245" s="19" t="s">
        <v>148</v>
      </c>
      <c r="BM245" s="201" t="s">
        <v>565</v>
      </c>
    </row>
    <row r="246" spans="1:65" s="14" customFormat="1" ht="11.25">
      <c r="B246" s="215"/>
      <c r="C246" s="216"/>
      <c r="D246" s="205" t="s">
        <v>150</v>
      </c>
      <c r="E246" s="217" t="s">
        <v>19</v>
      </c>
      <c r="F246" s="218" t="s">
        <v>566</v>
      </c>
      <c r="G246" s="216"/>
      <c r="H246" s="217" t="s">
        <v>19</v>
      </c>
      <c r="I246" s="219"/>
      <c r="J246" s="216"/>
      <c r="K246" s="216"/>
      <c r="L246" s="220"/>
      <c r="M246" s="221"/>
      <c r="N246" s="222"/>
      <c r="O246" s="222"/>
      <c r="P246" s="222"/>
      <c r="Q246" s="222"/>
      <c r="R246" s="222"/>
      <c r="S246" s="222"/>
      <c r="T246" s="223"/>
      <c r="AT246" s="224" t="s">
        <v>150</v>
      </c>
      <c r="AU246" s="224" t="s">
        <v>159</v>
      </c>
      <c r="AV246" s="14" t="s">
        <v>77</v>
      </c>
      <c r="AW246" s="14" t="s">
        <v>31</v>
      </c>
      <c r="AX246" s="14" t="s">
        <v>69</v>
      </c>
      <c r="AY246" s="224" t="s">
        <v>141</v>
      </c>
    </row>
    <row r="247" spans="1:65" s="13" customFormat="1" ht="11.25">
      <c r="B247" s="203"/>
      <c r="C247" s="204"/>
      <c r="D247" s="205" t="s">
        <v>150</v>
      </c>
      <c r="E247" s="206" t="s">
        <v>19</v>
      </c>
      <c r="F247" s="207" t="s">
        <v>567</v>
      </c>
      <c r="G247" s="204"/>
      <c r="H247" s="208">
        <v>98</v>
      </c>
      <c r="I247" s="209"/>
      <c r="J247" s="204"/>
      <c r="K247" s="204"/>
      <c r="L247" s="210"/>
      <c r="M247" s="211"/>
      <c r="N247" s="212"/>
      <c r="O247" s="212"/>
      <c r="P247" s="212"/>
      <c r="Q247" s="212"/>
      <c r="R247" s="212"/>
      <c r="S247" s="212"/>
      <c r="T247" s="213"/>
      <c r="AT247" s="214" t="s">
        <v>150</v>
      </c>
      <c r="AU247" s="214" t="s">
        <v>159</v>
      </c>
      <c r="AV247" s="13" t="s">
        <v>80</v>
      </c>
      <c r="AW247" s="13" t="s">
        <v>31</v>
      </c>
      <c r="AX247" s="13" t="s">
        <v>69</v>
      </c>
      <c r="AY247" s="214" t="s">
        <v>141</v>
      </c>
    </row>
    <row r="248" spans="1:65" s="14" customFormat="1" ht="11.25">
      <c r="B248" s="215"/>
      <c r="C248" s="216"/>
      <c r="D248" s="205" t="s">
        <v>150</v>
      </c>
      <c r="E248" s="217" t="s">
        <v>19</v>
      </c>
      <c r="F248" s="218" t="s">
        <v>568</v>
      </c>
      <c r="G248" s="216"/>
      <c r="H248" s="217" t="s">
        <v>19</v>
      </c>
      <c r="I248" s="219"/>
      <c r="J248" s="216"/>
      <c r="K248" s="216"/>
      <c r="L248" s="220"/>
      <c r="M248" s="221"/>
      <c r="N248" s="222"/>
      <c r="O248" s="222"/>
      <c r="P248" s="222"/>
      <c r="Q248" s="222"/>
      <c r="R248" s="222"/>
      <c r="S248" s="222"/>
      <c r="T248" s="223"/>
      <c r="AT248" s="224" t="s">
        <v>150</v>
      </c>
      <c r="AU248" s="224" t="s">
        <v>159</v>
      </c>
      <c r="AV248" s="14" t="s">
        <v>77</v>
      </c>
      <c r="AW248" s="14" t="s">
        <v>31</v>
      </c>
      <c r="AX248" s="14" t="s">
        <v>69</v>
      </c>
      <c r="AY248" s="224" t="s">
        <v>141</v>
      </c>
    </row>
    <row r="249" spans="1:65" s="13" customFormat="1" ht="11.25">
      <c r="B249" s="203"/>
      <c r="C249" s="204"/>
      <c r="D249" s="205" t="s">
        <v>150</v>
      </c>
      <c r="E249" s="206" t="s">
        <v>19</v>
      </c>
      <c r="F249" s="207" t="s">
        <v>569</v>
      </c>
      <c r="G249" s="204"/>
      <c r="H249" s="208">
        <v>250</v>
      </c>
      <c r="I249" s="209"/>
      <c r="J249" s="204"/>
      <c r="K249" s="204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150</v>
      </c>
      <c r="AU249" s="214" t="s">
        <v>159</v>
      </c>
      <c r="AV249" s="13" t="s">
        <v>80</v>
      </c>
      <c r="AW249" s="13" t="s">
        <v>31</v>
      </c>
      <c r="AX249" s="13" t="s">
        <v>69</v>
      </c>
      <c r="AY249" s="214" t="s">
        <v>141</v>
      </c>
    </row>
    <row r="250" spans="1:65" s="15" customFormat="1" ht="11.25">
      <c r="B250" s="225"/>
      <c r="C250" s="226"/>
      <c r="D250" s="205" t="s">
        <v>150</v>
      </c>
      <c r="E250" s="227" t="s">
        <v>19</v>
      </c>
      <c r="F250" s="228" t="s">
        <v>158</v>
      </c>
      <c r="G250" s="226"/>
      <c r="H250" s="229">
        <v>348</v>
      </c>
      <c r="I250" s="230"/>
      <c r="J250" s="226"/>
      <c r="K250" s="226"/>
      <c r="L250" s="231"/>
      <c r="M250" s="232"/>
      <c r="N250" s="233"/>
      <c r="O250" s="233"/>
      <c r="P250" s="233"/>
      <c r="Q250" s="233"/>
      <c r="R250" s="233"/>
      <c r="S250" s="233"/>
      <c r="T250" s="234"/>
      <c r="AT250" s="235" t="s">
        <v>150</v>
      </c>
      <c r="AU250" s="235" t="s">
        <v>159</v>
      </c>
      <c r="AV250" s="15" t="s">
        <v>148</v>
      </c>
      <c r="AW250" s="15" t="s">
        <v>31</v>
      </c>
      <c r="AX250" s="15" t="s">
        <v>77</v>
      </c>
      <c r="AY250" s="235" t="s">
        <v>141</v>
      </c>
    </row>
    <row r="251" spans="1:65" s="2" customFormat="1" ht="16.5" customHeight="1">
      <c r="A251" s="36"/>
      <c r="B251" s="37"/>
      <c r="C251" s="190" t="s">
        <v>348</v>
      </c>
      <c r="D251" s="190" t="s">
        <v>143</v>
      </c>
      <c r="E251" s="191" t="s">
        <v>570</v>
      </c>
      <c r="F251" s="192" t="s">
        <v>571</v>
      </c>
      <c r="G251" s="193" t="s">
        <v>234</v>
      </c>
      <c r="H251" s="194">
        <v>92</v>
      </c>
      <c r="I251" s="195"/>
      <c r="J251" s="196">
        <f>ROUND(I251*H251,2)</f>
        <v>0</v>
      </c>
      <c r="K251" s="192" t="s">
        <v>147</v>
      </c>
      <c r="L251" s="41"/>
      <c r="M251" s="197" t="s">
        <v>19</v>
      </c>
      <c r="N251" s="198" t="s">
        <v>40</v>
      </c>
      <c r="O251" s="66"/>
      <c r="P251" s="199">
        <f>O251*H251</f>
        <v>0</v>
      </c>
      <c r="Q251" s="199">
        <v>0.47260000000000002</v>
      </c>
      <c r="R251" s="199">
        <f>Q251*H251</f>
        <v>43.479199999999999</v>
      </c>
      <c r="S251" s="199">
        <v>0</v>
      </c>
      <c r="T251" s="200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01" t="s">
        <v>148</v>
      </c>
      <c r="AT251" s="201" t="s">
        <v>143</v>
      </c>
      <c r="AU251" s="201" t="s">
        <v>159</v>
      </c>
      <c r="AY251" s="19" t="s">
        <v>141</v>
      </c>
      <c r="BE251" s="202">
        <f>IF(N251="základní",J251,0)</f>
        <v>0</v>
      </c>
      <c r="BF251" s="202">
        <f>IF(N251="snížená",J251,0)</f>
        <v>0</v>
      </c>
      <c r="BG251" s="202">
        <f>IF(N251="zákl. přenesená",J251,0)</f>
        <v>0</v>
      </c>
      <c r="BH251" s="202">
        <f>IF(N251="sníž. přenesená",J251,0)</f>
        <v>0</v>
      </c>
      <c r="BI251" s="202">
        <f>IF(N251="nulová",J251,0)</f>
        <v>0</v>
      </c>
      <c r="BJ251" s="19" t="s">
        <v>77</v>
      </c>
      <c r="BK251" s="202">
        <f>ROUND(I251*H251,2)</f>
        <v>0</v>
      </c>
      <c r="BL251" s="19" t="s">
        <v>148</v>
      </c>
      <c r="BM251" s="201" t="s">
        <v>572</v>
      </c>
    </row>
    <row r="252" spans="1:65" s="14" customFormat="1" ht="11.25">
      <c r="B252" s="215"/>
      <c r="C252" s="216"/>
      <c r="D252" s="205" t="s">
        <v>150</v>
      </c>
      <c r="E252" s="217" t="s">
        <v>19</v>
      </c>
      <c r="F252" s="218" t="s">
        <v>573</v>
      </c>
      <c r="G252" s="216"/>
      <c r="H252" s="217" t="s">
        <v>19</v>
      </c>
      <c r="I252" s="219"/>
      <c r="J252" s="216"/>
      <c r="K252" s="216"/>
      <c r="L252" s="220"/>
      <c r="M252" s="221"/>
      <c r="N252" s="222"/>
      <c r="O252" s="222"/>
      <c r="P252" s="222"/>
      <c r="Q252" s="222"/>
      <c r="R252" s="222"/>
      <c r="S252" s="222"/>
      <c r="T252" s="223"/>
      <c r="AT252" s="224" t="s">
        <v>150</v>
      </c>
      <c r="AU252" s="224" t="s">
        <v>159</v>
      </c>
      <c r="AV252" s="14" t="s">
        <v>77</v>
      </c>
      <c r="AW252" s="14" t="s">
        <v>31</v>
      </c>
      <c r="AX252" s="14" t="s">
        <v>69</v>
      </c>
      <c r="AY252" s="224" t="s">
        <v>141</v>
      </c>
    </row>
    <row r="253" spans="1:65" s="13" customFormat="1" ht="11.25">
      <c r="B253" s="203"/>
      <c r="C253" s="204"/>
      <c r="D253" s="205" t="s">
        <v>150</v>
      </c>
      <c r="E253" s="206" t="s">
        <v>19</v>
      </c>
      <c r="F253" s="207" t="s">
        <v>574</v>
      </c>
      <c r="G253" s="204"/>
      <c r="H253" s="208">
        <v>92</v>
      </c>
      <c r="I253" s="209"/>
      <c r="J253" s="204"/>
      <c r="K253" s="204"/>
      <c r="L253" s="210"/>
      <c r="M253" s="211"/>
      <c r="N253" s="212"/>
      <c r="O253" s="212"/>
      <c r="P253" s="212"/>
      <c r="Q253" s="212"/>
      <c r="R253" s="212"/>
      <c r="S253" s="212"/>
      <c r="T253" s="213"/>
      <c r="AT253" s="214" t="s">
        <v>150</v>
      </c>
      <c r="AU253" s="214" t="s">
        <v>159</v>
      </c>
      <c r="AV253" s="13" t="s">
        <v>80</v>
      </c>
      <c r="AW253" s="13" t="s">
        <v>31</v>
      </c>
      <c r="AX253" s="13" t="s">
        <v>69</v>
      </c>
      <c r="AY253" s="214" t="s">
        <v>141</v>
      </c>
    </row>
    <row r="254" spans="1:65" s="15" customFormat="1" ht="11.25">
      <c r="B254" s="225"/>
      <c r="C254" s="226"/>
      <c r="D254" s="205" t="s">
        <v>150</v>
      </c>
      <c r="E254" s="227" t="s">
        <v>19</v>
      </c>
      <c r="F254" s="228" t="s">
        <v>158</v>
      </c>
      <c r="G254" s="226"/>
      <c r="H254" s="229">
        <v>92</v>
      </c>
      <c r="I254" s="230"/>
      <c r="J254" s="226"/>
      <c r="K254" s="226"/>
      <c r="L254" s="231"/>
      <c r="M254" s="232"/>
      <c r="N254" s="233"/>
      <c r="O254" s="233"/>
      <c r="P254" s="233"/>
      <c r="Q254" s="233"/>
      <c r="R254" s="233"/>
      <c r="S254" s="233"/>
      <c r="T254" s="234"/>
      <c r="AT254" s="235" t="s">
        <v>150</v>
      </c>
      <c r="AU254" s="235" t="s">
        <v>159</v>
      </c>
      <c r="AV254" s="15" t="s">
        <v>148</v>
      </c>
      <c r="AW254" s="15" t="s">
        <v>31</v>
      </c>
      <c r="AX254" s="15" t="s">
        <v>77</v>
      </c>
      <c r="AY254" s="235" t="s">
        <v>141</v>
      </c>
    </row>
    <row r="255" spans="1:65" s="2" customFormat="1" ht="24" customHeight="1">
      <c r="A255" s="36"/>
      <c r="B255" s="37"/>
      <c r="C255" s="190" t="s">
        <v>353</v>
      </c>
      <c r="D255" s="190" t="s">
        <v>143</v>
      </c>
      <c r="E255" s="191" t="s">
        <v>575</v>
      </c>
      <c r="F255" s="192" t="s">
        <v>576</v>
      </c>
      <c r="G255" s="193" t="s">
        <v>234</v>
      </c>
      <c r="H255" s="194">
        <v>367</v>
      </c>
      <c r="I255" s="195"/>
      <c r="J255" s="196">
        <f>ROUND(I255*H255,2)</f>
        <v>0</v>
      </c>
      <c r="K255" s="192" t="s">
        <v>147</v>
      </c>
      <c r="L255" s="41"/>
      <c r="M255" s="197" t="s">
        <v>19</v>
      </c>
      <c r="N255" s="198" t="s">
        <v>40</v>
      </c>
      <c r="O255" s="66"/>
      <c r="P255" s="199">
        <f>O255*H255</f>
        <v>0</v>
      </c>
      <c r="Q255" s="199">
        <v>0.37190000000000001</v>
      </c>
      <c r="R255" s="199">
        <f>Q255*H255</f>
        <v>136.4873</v>
      </c>
      <c r="S255" s="199">
        <v>0</v>
      </c>
      <c r="T255" s="200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01" t="s">
        <v>148</v>
      </c>
      <c r="AT255" s="201" t="s">
        <v>143</v>
      </c>
      <c r="AU255" s="201" t="s">
        <v>159</v>
      </c>
      <c r="AY255" s="19" t="s">
        <v>141</v>
      </c>
      <c r="BE255" s="202">
        <f>IF(N255="základní",J255,0)</f>
        <v>0</v>
      </c>
      <c r="BF255" s="202">
        <f>IF(N255="snížená",J255,0)</f>
        <v>0</v>
      </c>
      <c r="BG255" s="202">
        <f>IF(N255="zákl. přenesená",J255,0)</f>
        <v>0</v>
      </c>
      <c r="BH255" s="202">
        <f>IF(N255="sníž. přenesená",J255,0)</f>
        <v>0</v>
      </c>
      <c r="BI255" s="202">
        <f>IF(N255="nulová",J255,0)</f>
        <v>0</v>
      </c>
      <c r="BJ255" s="19" t="s">
        <v>77</v>
      </c>
      <c r="BK255" s="202">
        <f>ROUND(I255*H255,2)</f>
        <v>0</v>
      </c>
      <c r="BL255" s="19" t="s">
        <v>148</v>
      </c>
      <c r="BM255" s="201" t="s">
        <v>577</v>
      </c>
    </row>
    <row r="256" spans="1:65" s="14" customFormat="1" ht="11.25">
      <c r="B256" s="215"/>
      <c r="C256" s="216"/>
      <c r="D256" s="205" t="s">
        <v>150</v>
      </c>
      <c r="E256" s="217" t="s">
        <v>19</v>
      </c>
      <c r="F256" s="218" t="s">
        <v>578</v>
      </c>
      <c r="G256" s="216"/>
      <c r="H256" s="217" t="s">
        <v>19</v>
      </c>
      <c r="I256" s="219"/>
      <c r="J256" s="216"/>
      <c r="K256" s="216"/>
      <c r="L256" s="220"/>
      <c r="M256" s="221"/>
      <c r="N256" s="222"/>
      <c r="O256" s="222"/>
      <c r="P256" s="222"/>
      <c r="Q256" s="222"/>
      <c r="R256" s="222"/>
      <c r="S256" s="222"/>
      <c r="T256" s="223"/>
      <c r="AT256" s="224" t="s">
        <v>150</v>
      </c>
      <c r="AU256" s="224" t="s">
        <v>159</v>
      </c>
      <c r="AV256" s="14" t="s">
        <v>77</v>
      </c>
      <c r="AW256" s="14" t="s">
        <v>31</v>
      </c>
      <c r="AX256" s="14" t="s">
        <v>69</v>
      </c>
      <c r="AY256" s="224" t="s">
        <v>141</v>
      </c>
    </row>
    <row r="257" spans="1:65" s="13" customFormat="1" ht="11.25">
      <c r="B257" s="203"/>
      <c r="C257" s="204"/>
      <c r="D257" s="205" t="s">
        <v>150</v>
      </c>
      <c r="E257" s="206" t="s">
        <v>19</v>
      </c>
      <c r="F257" s="207" t="s">
        <v>569</v>
      </c>
      <c r="G257" s="204"/>
      <c r="H257" s="208">
        <v>250</v>
      </c>
      <c r="I257" s="209"/>
      <c r="J257" s="204"/>
      <c r="K257" s="204"/>
      <c r="L257" s="210"/>
      <c r="M257" s="211"/>
      <c r="N257" s="212"/>
      <c r="O257" s="212"/>
      <c r="P257" s="212"/>
      <c r="Q257" s="212"/>
      <c r="R257" s="212"/>
      <c r="S257" s="212"/>
      <c r="T257" s="213"/>
      <c r="AT257" s="214" t="s">
        <v>150</v>
      </c>
      <c r="AU257" s="214" t="s">
        <v>159</v>
      </c>
      <c r="AV257" s="13" t="s">
        <v>80</v>
      </c>
      <c r="AW257" s="13" t="s">
        <v>31</v>
      </c>
      <c r="AX257" s="13" t="s">
        <v>69</v>
      </c>
      <c r="AY257" s="214" t="s">
        <v>141</v>
      </c>
    </row>
    <row r="258" spans="1:65" s="14" customFormat="1" ht="11.25">
      <c r="B258" s="215"/>
      <c r="C258" s="216"/>
      <c r="D258" s="205" t="s">
        <v>150</v>
      </c>
      <c r="E258" s="217" t="s">
        <v>19</v>
      </c>
      <c r="F258" s="218" t="s">
        <v>579</v>
      </c>
      <c r="G258" s="216"/>
      <c r="H258" s="217" t="s">
        <v>19</v>
      </c>
      <c r="I258" s="219"/>
      <c r="J258" s="216"/>
      <c r="K258" s="216"/>
      <c r="L258" s="220"/>
      <c r="M258" s="221"/>
      <c r="N258" s="222"/>
      <c r="O258" s="222"/>
      <c r="P258" s="222"/>
      <c r="Q258" s="222"/>
      <c r="R258" s="222"/>
      <c r="S258" s="222"/>
      <c r="T258" s="223"/>
      <c r="AT258" s="224" t="s">
        <v>150</v>
      </c>
      <c r="AU258" s="224" t="s">
        <v>159</v>
      </c>
      <c r="AV258" s="14" t="s">
        <v>77</v>
      </c>
      <c r="AW258" s="14" t="s">
        <v>31</v>
      </c>
      <c r="AX258" s="14" t="s">
        <v>69</v>
      </c>
      <c r="AY258" s="224" t="s">
        <v>141</v>
      </c>
    </row>
    <row r="259" spans="1:65" s="13" customFormat="1" ht="11.25">
      <c r="B259" s="203"/>
      <c r="C259" s="204"/>
      <c r="D259" s="205" t="s">
        <v>150</v>
      </c>
      <c r="E259" s="206" t="s">
        <v>19</v>
      </c>
      <c r="F259" s="207" t="s">
        <v>580</v>
      </c>
      <c r="G259" s="204"/>
      <c r="H259" s="208">
        <v>117</v>
      </c>
      <c r="I259" s="209"/>
      <c r="J259" s="204"/>
      <c r="K259" s="204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150</v>
      </c>
      <c r="AU259" s="214" t="s">
        <v>159</v>
      </c>
      <c r="AV259" s="13" t="s">
        <v>80</v>
      </c>
      <c r="AW259" s="13" t="s">
        <v>31</v>
      </c>
      <c r="AX259" s="13" t="s">
        <v>69</v>
      </c>
      <c r="AY259" s="214" t="s">
        <v>141</v>
      </c>
    </row>
    <row r="260" spans="1:65" s="15" customFormat="1" ht="11.25">
      <c r="B260" s="225"/>
      <c r="C260" s="226"/>
      <c r="D260" s="205" t="s">
        <v>150</v>
      </c>
      <c r="E260" s="227" t="s">
        <v>19</v>
      </c>
      <c r="F260" s="228" t="s">
        <v>158</v>
      </c>
      <c r="G260" s="226"/>
      <c r="H260" s="229">
        <v>367</v>
      </c>
      <c r="I260" s="230"/>
      <c r="J260" s="226"/>
      <c r="K260" s="226"/>
      <c r="L260" s="231"/>
      <c r="M260" s="232"/>
      <c r="N260" s="233"/>
      <c r="O260" s="233"/>
      <c r="P260" s="233"/>
      <c r="Q260" s="233"/>
      <c r="R260" s="233"/>
      <c r="S260" s="233"/>
      <c r="T260" s="234"/>
      <c r="AT260" s="235" t="s">
        <v>150</v>
      </c>
      <c r="AU260" s="235" t="s">
        <v>159</v>
      </c>
      <c r="AV260" s="15" t="s">
        <v>148</v>
      </c>
      <c r="AW260" s="15" t="s">
        <v>31</v>
      </c>
      <c r="AX260" s="15" t="s">
        <v>77</v>
      </c>
      <c r="AY260" s="235" t="s">
        <v>141</v>
      </c>
    </row>
    <row r="261" spans="1:65" s="2" customFormat="1" ht="24" customHeight="1">
      <c r="A261" s="36"/>
      <c r="B261" s="37"/>
      <c r="C261" s="190" t="s">
        <v>357</v>
      </c>
      <c r="D261" s="190" t="s">
        <v>143</v>
      </c>
      <c r="E261" s="191" t="s">
        <v>581</v>
      </c>
      <c r="F261" s="192" t="s">
        <v>582</v>
      </c>
      <c r="G261" s="193" t="s">
        <v>234</v>
      </c>
      <c r="H261" s="194">
        <v>318</v>
      </c>
      <c r="I261" s="195"/>
      <c r="J261" s="196">
        <f>ROUND(I261*H261,2)</f>
        <v>0</v>
      </c>
      <c r="K261" s="192" t="s">
        <v>147</v>
      </c>
      <c r="L261" s="41"/>
      <c r="M261" s="197" t="s">
        <v>19</v>
      </c>
      <c r="N261" s="198" t="s">
        <v>40</v>
      </c>
      <c r="O261" s="66"/>
      <c r="P261" s="199">
        <f>O261*H261</f>
        <v>0</v>
      </c>
      <c r="Q261" s="199">
        <v>0.21099999999999999</v>
      </c>
      <c r="R261" s="199">
        <f>Q261*H261</f>
        <v>67.097999999999999</v>
      </c>
      <c r="S261" s="199">
        <v>0</v>
      </c>
      <c r="T261" s="200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01" t="s">
        <v>148</v>
      </c>
      <c r="AT261" s="201" t="s">
        <v>143</v>
      </c>
      <c r="AU261" s="201" t="s">
        <v>159</v>
      </c>
      <c r="AY261" s="19" t="s">
        <v>141</v>
      </c>
      <c r="BE261" s="202">
        <f>IF(N261="základní",J261,0)</f>
        <v>0</v>
      </c>
      <c r="BF261" s="202">
        <f>IF(N261="snížená",J261,0)</f>
        <v>0</v>
      </c>
      <c r="BG261" s="202">
        <f>IF(N261="zákl. přenesená",J261,0)</f>
        <v>0</v>
      </c>
      <c r="BH261" s="202">
        <f>IF(N261="sníž. přenesená",J261,0)</f>
        <v>0</v>
      </c>
      <c r="BI261" s="202">
        <f>IF(N261="nulová",J261,0)</f>
        <v>0</v>
      </c>
      <c r="BJ261" s="19" t="s">
        <v>77</v>
      </c>
      <c r="BK261" s="202">
        <f>ROUND(I261*H261,2)</f>
        <v>0</v>
      </c>
      <c r="BL261" s="19" t="s">
        <v>148</v>
      </c>
      <c r="BM261" s="201" t="s">
        <v>583</v>
      </c>
    </row>
    <row r="262" spans="1:65" s="14" customFormat="1" ht="11.25">
      <c r="B262" s="215"/>
      <c r="C262" s="216"/>
      <c r="D262" s="205" t="s">
        <v>150</v>
      </c>
      <c r="E262" s="217" t="s">
        <v>19</v>
      </c>
      <c r="F262" s="218" t="s">
        <v>497</v>
      </c>
      <c r="G262" s="216"/>
      <c r="H262" s="217" t="s">
        <v>19</v>
      </c>
      <c r="I262" s="219"/>
      <c r="J262" s="216"/>
      <c r="K262" s="216"/>
      <c r="L262" s="220"/>
      <c r="M262" s="221"/>
      <c r="N262" s="222"/>
      <c r="O262" s="222"/>
      <c r="P262" s="222"/>
      <c r="Q262" s="222"/>
      <c r="R262" s="222"/>
      <c r="S262" s="222"/>
      <c r="T262" s="223"/>
      <c r="AT262" s="224" t="s">
        <v>150</v>
      </c>
      <c r="AU262" s="224" t="s">
        <v>159</v>
      </c>
      <c r="AV262" s="14" t="s">
        <v>77</v>
      </c>
      <c r="AW262" s="14" t="s">
        <v>31</v>
      </c>
      <c r="AX262" s="14" t="s">
        <v>69</v>
      </c>
      <c r="AY262" s="224" t="s">
        <v>141</v>
      </c>
    </row>
    <row r="263" spans="1:65" s="13" customFormat="1" ht="11.25">
      <c r="B263" s="203"/>
      <c r="C263" s="204"/>
      <c r="D263" s="205" t="s">
        <v>150</v>
      </c>
      <c r="E263" s="206" t="s">
        <v>19</v>
      </c>
      <c r="F263" s="207" t="s">
        <v>584</v>
      </c>
      <c r="G263" s="204"/>
      <c r="H263" s="208">
        <v>318</v>
      </c>
      <c r="I263" s="209"/>
      <c r="J263" s="204"/>
      <c r="K263" s="204"/>
      <c r="L263" s="210"/>
      <c r="M263" s="211"/>
      <c r="N263" s="212"/>
      <c r="O263" s="212"/>
      <c r="P263" s="212"/>
      <c r="Q263" s="212"/>
      <c r="R263" s="212"/>
      <c r="S263" s="212"/>
      <c r="T263" s="213"/>
      <c r="AT263" s="214" t="s">
        <v>150</v>
      </c>
      <c r="AU263" s="214" t="s">
        <v>159</v>
      </c>
      <c r="AV263" s="13" t="s">
        <v>80</v>
      </c>
      <c r="AW263" s="13" t="s">
        <v>31</v>
      </c>
      <c r="AX263" s="13" t="s">
        <v>69</v>
      </c>
      <c r="AY263" s="214" t="s">
        <v>141</v>
      </c>
    </row>
    <row r="264" spans="1:65" s="15" customFormat="1" ht="11.25">
      <c r="B264" s="225"/>
      <c r="C264" s="226"/>
      <c r="D264" s="205" t="s">
        <v>150</v>
      </c>
      <c r="E264" s="227" t="s">
        <v>19</v>
      </c>
      <c r="F264" s="228" t="s">
        <v>158</v>
      </c>
      <c r="G264" s="226"/>
      <c r="H264" s="229">
        <v>318</v>
      </c>
      <c r="I264" s="230"/>
      <c r="J264" s="226"/>
      <c r="K264" s="226"/>
      <c r="L264" s="231"/>
      <c r="M264" s="232"/>
      <c r="N264" s="233"/>
      <c r="O264" s="233"/>
      <c r="P264" s="233"/>
      <c r="Q264" s="233"/>
      <c r="R264" s="233"/>
      <c r="S264" s="233"/>
      <c r="T264" s="234"/>
      <c r="AT264" s="235" t="s">
        <v>150</v>
      </c>
      <c r="AU264" s="235" t="s">
        <v>159</v>
      </c>
      <c r="AV264" s="15" t="s">
        <v>148</v>
      </c>
      <c r="AW264" s="15" t="s">
        <v>31</v>
      </c>
      <c r="AX264" s="15" t="s">
        <v>77</v>
      </c>
      <c r="AY264" s="235" t="s">
        <v>141</v>
      </c>
    </row>
    <row r="265" spans="1:65" s="12" customFormat="1" ht="20.85" customHeight="1">
      <c r="B265" s="174"/>
      <c r="C265" s="175"/>
      <c r="D265" s="176" t="s">
        <v>68</v>
      </c>
      <c r="E265" s="188" t="s">
        <v>585</v>
      </c>
      <c r="F265" s="188" t="s">
        <v>586</v>
      </c>
      <c r="G265" s="175"/>
      <c r="H265" s="175"/>
      <c r="I265" s="178"/>
      <c r="J265" s="189">
        <f>BK265</f>
        <v>0</v>
      </c>
      <c r="K265" s="175"/>
      <c r="L265" s="180"/>
      <c r="M265" s="181"/>
      <c r="N265" s="182"/>
      <c r="O265" s="182"/>
      <c r="P265" s="183">
        <f>SUM(P266:P277)</f>
        <v>0</v>
      </c>
      <c r="Q265" s="182"/>
      <c r="R265" s="183">
        <f>SUM(R266:R277)</f>
        <v>34.383809999999997</v>
      </c>
      <c r="S265" s="182"/>
      <c r="T265" s="184">
        <f>SUM(T266:T277)</f>
        <v>0</v>
      </c>
      <c r="AR265" s="185" t="s">
        <v>77</v>
      </c>
      <c r="AT265" s="186" t="s">
        <v>68</v>
      </c>
      <c r="AU265" s="186" t="s">
        <v>80</v>
      </c>
      <c r="AY265" s="185" t="s">
        <v>141</v>
      </c>
      <c r="BK265" s="187">
        <f>SUM(BK266:BK277)</f>
        <v>0</v>
      </c>
    </row>
    <row r="266" spans="1:65" s="2" customFormat="1" ht="16.5" customHeight="1">
      <c r="A266" s="36"/>
      <c r="B266" s="37"/>
      <c r="C266" s="190" t="s">
        <v>361</v>
      </c>
      <c r="D266" s="190" t="s">
        <v>143</v>
      </c>
      <c r="E266" s="191" t="s">
        <v>587</v>
      </c>
      <c r="F266" s="192" t="s">
        <v>588</v>
      </c>
      <c r="G266" s="193" t="s">
        <v>234</v>
      </c>
      <c r="H266" s="194">
        <v>318</v>
      </c>
      <c r="I266" s="195"/>
      <c r="J266" s="196">
        <f>ROUND(I266*H266,2)</f>
        <v>0</v>
      </c>
      <c r="K266" s="192" t="s">
        <v>147</v>
      </c>
      <c r="L266" s="41"/>
      <c r="M266" s="197" t="s">
        <v>19</v>
      </c>
      <c r="N266" s="198" t="s">
        <v>40</v>
      </c>
      <c r="O266" s="66"/>
      <c r="P266" s="199">
        <f>O266*H266</f>
        <v>0</v>
      </c>
      <c r="Q266" s="199">
        <v>3.4000000000000002E-4</v>
      </c>
      <c r="R266" s="199">
        <f>Q266*H266</f>
        <v>0.10812000000000001</v>
      </c>
      <c r="S266" s="199">
        <v>0</v>
      </c>
      <c r="T266" s="200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01" t="s">
        <v>148</v>
      </c>
      <c r="AT266" s="201" t="s">
        <v>143</v>
      </c>
      <c r="AU266" s="201" t="s">
        <v>159</v>
      </c>
      <c r="AY266" s="19" t="s">
        <v>141</v>
      </c>
      <c r="BE266" s="202">
        <f>IF(N266="základní",J266,0)</f>
        <v>0</v>
      </c>
      <c r="BF266" s="202">
        <f>IF(N266="snížená",J266,0)</f>
        <v>0</v>
      </c>
      <c r="BG266" s="202">
        <f>IF(N266="zákl. přenesená",J266,0)</f>
        <v>0</v>
      </c>
      <c r="BH266" s="202">
        <f>IF(N266="sníž. přenesená",J266,0)</f>
        <v>0</v>
      </c>
      <c r="BI266" s="202">
        <f>IF(N266="nulová",J266,0)</f>
        <v>0</v>
      </c>
      <c r="BJ266" s="19" t="s">
        <v>77</v>
      </c>
      <c r="BK266" s="202">
        <f>ROUND(I266*H266,2)</f>
        <v>0</v>
      </c>
      <c r="BL266" s="19" t="s">
        <v>148</v>
      </c>
      <c r="BM266" s="201" t="s">
        <v>589</v>
      </c>
    </row>
    <row r="267" spans="1:65" s="14" customFormat="1" ht="11.25">
      <c r="B267" s="215"/>
      <c r="C267" s="216"/>
      <c r="D267" s="205" t="s">
        <v>150</v>
      </c>
      <c r="E267" s="217" t="s">
        <v>19</v>
      </c>
      <c r="F267" s="218" t="s">
        <v>497</v>
      </c>
      <c r="G267" s="216"/>
      <c r="H267" s="217" t="s">
        <v>19</v>
      </c>
      <c r="I267" s="219"/>
      <c r="J267" s="216"/>
      <c r="K267" s="216"/>
      <c r="L267" s="220"/>
      <c r="M267" s="221"/>
      <c r="N267" s="222"/>
      <c r="O267" s="222"/>
      <c r="P267" s="222"/>
      <c r="Q267" s="222"/>
      <c r="R267" s="222"/>
      <c r="S267" s="222"/>
      <c r="T267" s="223"/>
      <c r="AT267" s="224" t="s">
        <v>150</v>
      </c>
      <c r="AU267" s="224" t="s">
        <v>159</v>
      </c>
      <c r="AV267" s="14" t="s">
        <v>77</v>
      </c>
      <c r="AW267" s="14" t="s">
        <v>31</v>
      </c>
      <c r="AX267" s="14" t="s">
        <v>69</v>
      </c>
      <c r="AY267" s="224" t="s">
        <v>141</v>
      </c>
    </row>
    <row r="268" spans="1:65" s="13" customFormat="1" ht="11.25">
      <c r="B268" s="203"/>
      <c r="C268" s="204"/>
      <c r="D268" s="205" t="s">
        <v>150</v>
      </c>
      <c r="E268" s="206" t="s">
        <v>19</v>
      </c>
      <c r="F268" s="207" t="s">
        <v>584</v>
      </c>
      <c r="G268" s="204"/>
      <c r="H268" s="208">
        <v>318</v>
      </c>
      <c r="I268" s="209"/>
      <c r="J268" s="204"/>
      <c r="K268" s="204"/>
      <c r="L268" s="210"/>
      <c r="M268" s="211"/>
      <c r="N268" s="212"/>
      <c r="O268" s="212"/>
      <c r="P268" s="212"/>
      <c r="Q268" s="212"/>
      <c r="R268" s="212"/>
      <c r="S268" s="212"/>
      <c r="T268" s="213"/>
      <c r="AT268" s="214" t="s">
        <v>150</v>
      </c>
      <c r="AU268" s="214" t="s">
        <v>159</v>
      </c>
      <c r="AV268" s="13" t="s">
        <v>80</v>
      </c>
      <c r="AW268" s="13" t="s">
        <v>31</v>
      </c>
      <c r="AX268" s="13" t="s">
        <v>69</v>
      </c>
      <c r="AY268" s="214" t="s">
        <v>141</v>
      </c>
    </row>
    <row r="269" spans="1:65" s="15" customFormat="1" ht="11.25">
      <c r="B269" s="225"/>
      <c r="C269" s="226"/>
      <c r="D269" s="205" t="s">
        <v>150</v>
      </c>
      <c r="E269" s="227" t="s">
        <v>19</v>
      </c>
      <c r="F269" s="228" t="s">
        <v>158</v>
      </c>
      <c r="G269" s="226"/>
      <c r="H269" s="229">
        <v>318</v>
      </c>
      <c r="I269" s="230"/>
      <c r="J269" s="226"/>
      <c r="K269" s="226"/>
      <c r="L269" s="231"/>
      <c r="M269" s="232"/>
      <c r="N269" s="233"/>
      <c r="O269" s="233"/>
      <c r="P269" s="233"/>
      <c r="Q269" s="233"/>
      <c r="R269" s="233"/>
      <c r="S269" s="233"/>
      <c r="T269" s="234"/>
      <c r="AT269" s="235" t="s">
        <v>150</v>
      </c>
      <c r="AU269" s="235" t="s">
        <v>159</v>
      </c>
      <c r="AV269" s="15" t="s">
        <v>148</v>
      </c>
      <c r="AW269" s="15" t="s">
        <v>31</v>
      </c>
      <c r="AX269" s="15" t="s">
        <v>77</v>
      </c>
      <c r="AY269" s="235" t="s">
        <v>141</v>
      </c>
    </row>
    <row r="270" spans="1:65" s="2" customFormat="1" ht="16.5" customHeight="1">
      <c r="A270" s="36"/>
      <c r="B270" s="37"/>
      <c r="C270" s="190" t="s">
        <v>365</v>
      </c>
      <c r="D270" s="190" t="s">
        <v>143</v>
      </c>
      <c r="E270" s="191" t="s">
        <v>590</v>
      </c>
      <c r="F270" s="192" t="s">
        <v>591</v>
      </c>
      <c r="G270" s="193" t="s">
        <v>234</v>
      </c>
      <c r="H270" s="194">
        <v>328.5</v>
      </c>
      <c r="I270" s="195"/>
      <c r="J270" s="196">
        <f>ROUND(I270*H270,2)</f>
        <v>0</v>
      </c>
      <c r="K270" s="192" t="s">
        <v>147</v>
      </c>
      <c r="L270" s="41"/>
      <c r="M270" s="197" t="s">
        <v>19</v>
      </c>
      <c r="N270" s="198" t="s">
        <v>40</v>
      </c>
      <c r="O270" s="66"/>
      <c r="P270" s="199">
        <f>O270*H270</f>
        <v>0</v>
      </c>
      <c r="Q270" s="199">
        <v>6.0999999999999997E-4</v>
      </c>
      <c r="R270" s="199">
        <f>Q270*H270</f>
        <v>0.20038499999999998</v>
      </c>
      <c r="S270" s="199">
        <v>0</v>
      </c>
      <c r="T270" s="200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01" t="s">
        <v>148</v>
      </c>
      <c r="AT270" s="201" t="s">
        <v>143</v>
      </c>
      <c r="AU270" s="201" t="s">
        <v>159</v>
      </c>
      <c r="AY270" s="19" t="s">
        <v>141</v>
      </c>
      <c r="BE270" s="202">
        <f>IF(N270="základní",J270,0)</f>
        <v>0</v>
      </c>
      <c r="BF270" s="202">
        <f>IF(N270="snížená",J270,0)</f>
        <v>0</v>
      </c>
      <c r="BG270" s="202">
        <f>IF(N270="zákl. přenesená",J270,0)</f>
        <v>0</v>
      </c>
      <c r="BH270" s="202">
        <f>IF(N270="sníž. přenesená",J270,0)</f>
        <v>0</v>
      </c>
      <c r="BI270" s="202">
        <f>IF(N270="nulová",J270,0)</f>
        <v>0</v>
      </c>
      <c r="BJ270" s="19" t="s">
        <v>77</v>
      </c>
      <c r="BK270" s="202">
        <f>ROUND(I270*H270,2)</f>
        <v>0</v>
      </c>
      <c r="BL270" s="19" t="s">
        <v>148</v>
      </c>
      <c r="BM270" s="201" t="s">
        <v>592</v>
      </c>
    </row>
    <row r="271" spans="1:65" s="14" customFormat="1" ht="11.25">
      <c r="B271" s="215"/>
      <c r="C271" s="216"/>
      <c r="D271" s="205" t="s">
        <v>150</v>
      </c>
      <c r="E271" s="217" t="s">
        <v>19</v>
      </c>
      <c r="F271" s="218" t="s">
        <v>497</v>
      </c>
      <c r="G271" s="216"/>
      <c r="H271" s="217" t="s">
        <v>19</v>
      </c>
      <c r="I271" s="219"/>
      <c r="J271" s="216"/>
      <c r="K271" s="216"/>
      <c r="L271" s="220"/>
      <c r="M271" s="221"/>
      <c r="N271" s="222"/>
      <c r="O271" s="222"/>
      <c r="P271" s="222"/>
      <c r="Q271" s="222"/>
      <c r="R271" s="222"/>
      <c r="S271" s="222"/>
      <c r="T271" s="223"/>
      <c r="AT271" s="224" t="s">
        <v>150</v>
      </c>
      <c r="AU271" s="224" t="s">
        <v>159</v>
      </c>
      <c r="AV271" s="14" t="s">
        <v>77</v>
      </c>
      <c r="AW271" s="14" t="s">
        <v>31</v>
      </c>
      <c r="AX271" s="14" t="s">
        <v>69</v>
      </c>
      <c r="AY271" s="224" t="s">
        <v>141</v>
      </c>
    </row>
    <row r="272" spans="1:65" s="13" customFormat="1" ht="11.25">
      <c r="B272" s="203"/>
      <c r="C272" s="204"/>
      <c r="D272" s="205" t="s">
        <v>150</v>
      </c>
      <c r="E272" s="206" t="s">
        <v>19</v>
      </c>
      <c r="F272" s="207" t="s">
        <v>593</v>
      </c>
      <c r="G272" s="204"/>
      <c r="H272" s="208">
        <v>328.5</v>
      </c>
      <c r="I272" s="209"/>
      <c r="J272" s="204"/>
      <c r="K272" s="204"/>
      <c r="L272" s="210"/>
      <c r="M272" s="211"/>
      <c r="N272" s="212"/>
      <c r="O272" s="212"/>
      <c r="P272" s="212"/>
      <c r="Q272" s="212"/>
      <c r="R272" s="212"/>
      <c r="S272" s="212"/>
      <c r="T272" s="213"/>
      <c r="AT272" s="214" t="s">
        <v>150</v>
      </c>
      <c r="AU272" s="214" t="s">
        <v>159</v>
      </c>
      <c r="AV272" s="13" t="s">
        <v>80</v>
      </c>
      <c r="AW272" s="13" t="s">
        <v>31</v>
      </c>
      <c r="AX272" s="13" t="s">
        <v>69</v>
      </c>
      <c r="AY272" s="214" t="s">
        <v>141</v>
      </c>
    </row>
    <row r="273" spans="1:65" s="15" customFormat="1" ht="11.25">
      <c r="B273" s="225"/>
      <c r="C273" s="226"/>
      <c r="D273" s="205" t="s">
        <v>150</v>
      </c>
      <c r="E273" s="227" t="s">
        <v>19</v>
      </c>
      <c r="F273" s="228" t="s">
        <v>158</v>
      </c>
      <c r="G273" s="226"/>
      <c r="H273" s="229">
        <v>328.5</v>
      </c>
      <c r="I273" s="230"/>
      <c r="J273" s="226"/>
      <c r="K273" s="226"/>
      <c r="L273" s="231"/>
      <c r="M273" s="232"/>
      <c r="N273" s="233"/>
      <c r="O273" s="233"/>
      <c r="P273" s="233"/>
      <c r="Q273" s="233"/>
      <c r="R273" s="233"/>
      <c r="S273" s="233"/>
      <c r="T273" s="234"/>
      <c r="AT273" s="235" t="s">
        <v>150</v>
      </c>
      <c r="AU273" s="235" t="s">
        <v>159</v>
      </c>
      <c r="AV273" s="15" t="s">
        <v>148</v>
      </c>
      <c r="AW273" s="15" t="s">
        <v>31</v>
      </c>
      <c r="AX273" s="15" t="s">
        <v>77</v>
      </c>
      <c r="AY273" s="235" t="s">
        <v>141</v>
      </c>
    </row>
    <row r="274" spans="1:65" s="2" customFormat="1" ht="24" customHeight="1">
      <c r="A274" s="36"/>
      <c r="B274" s="37"/>
      <c r="C274" s="190" t="s">
        <v>369</v>
      </c>
      <c r="D274" s="190" t="s">
        <v>143</v>
      </c>
      <c r="E274" s="191" t="s">
        <v>594</v>
      </c>
      <c r="F274" s="192" t="s">
        <v>595</v>
      </c>
      <c r="G274" s="193" t="s">
        <v>234</v>
      </c>
      <c r="H274" s="194">
        <v>328.5</v>
      </c>
      <c r="I274" s="195"/>
      <c r="J274" s="196">
        <f>ROUND(I274*H274,2)</f>
        <v>0</v>
      </c>
      <c r="K274" s="192" t="s">
        <v>147</v>
      </c>
      <c r="L274" s="41"/>
      <c r="M274" s="197" t="s">
        <v>19</v>
      </c>
      <c r="N274" s="198" t="s">
        <v>40</v>
      </c>
      <c r="O274" s="66"/>
      <c r="P274" s="199">
        <f>O274*H274</f>
        <v>0</v>
      </c>
      <c r="Q274" s="199">
        <v>0.10373</v>
      </c>
      <c r="R274" s="199">
        <f>Q274*H274</f>
        <v>34.075305</v>
      </c>
      <c r="S274" s="199">
        <v>0</v>
      </c>
      <c r="T274" s="200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01" t="s">
        <v>148</v>
      </c>
      <c r="AT274" s="201" t="s">
        <v>143</v>
      </c>
      <c r="AU274" s="201" t="s">
        <v>159</v>
      </c>
      <c r="AY274" s="19" t="s">
        <v>141</v>
      </c>
      <c r="BE274" s="202">
        <f>IF(N274="základní",J274,0)</f>
        <v>0</v>
      </c>
      <c r="BF274" s="202">
        <f>IF(N274="snížená",J274,0)</f>
        <v>0</v>
      </c>
      <c r="BG274" s="202">
        <f>IF(N274="zákl. přenesená",J274,0)</f>
        <v>0</v>
      </c>
      <c r="BH274" s="202">
        <f>IF(N274="sníž. přenesená",J274,0)</f>
        <v>0</v>
      </c>
      <c r="BI274" s="202">
        <f>IF(N274="nulová",J274,0)</f>
        <v>0</v>
      </c>
      <c r="BJ274" s="19" t="s">
        <v>77</v>
      </c>
      <c r="BK274" s="202">
        <f>ROUND(I274*H274,2)</f>
        <v>0</v>
      </c>
      <c r="BL274" s="19" t="s">
        <v>148</v>
      </c>
      <c r="BM274" s="201" t="s">
        <v>596</v>
      </c>
    </row>
    <row r="275" spans="1:65" s="14" customFormat="1" ht="11.25">
      <c r="B275" s="215"/>
      <c r="C275" s="216"/>
      <c r="D275" s="205" t="s">
        <v>150</v>
      </c>
      <c r="E275" s="217" t="s">
        <v>19</v>
      </c>
      <c r="F275" s="218" t="s">
        <v>497</v>
      </c>
      <c r="G275" s="216"/>
      <c r="H275" s="217" t="s">
        <v>19</v>
      </c>
      <c r="I275" s="219"/>
      <c r="J275" s="216"/>
      <c r="K275" s="216"/>
      <c r="L275" s="220"/>
      <c r="M275" s="221"/>
      <c r="N275" s="222"/>
      <c r="O275" s="222"/>
      <c r="P275" s="222"/>
      <c r="Q275" s="222"/>
      <c r="R275" s="222"/>
      <c r="S275" s="222"/>
      <c r="T275" s="223"/>
      <c r="AT275" s="224" t="s">
        <v>150</v>
      </c>
      <c r="AU275" s="224" t="s">
        <v>159</v>
      </c>
      <c r="AV275" s="14" t="s">
        <v>77</v>
      </c>
      <c r="AW275" s="14" t="s">
        <v>31</v>
      </c>
      <c r="AX275" s="14" t="s">
        <v>69</v>
      </c>
      <c r="AY275" s="224" t="s">
        <v>141</v>
      </c>
    </row>
    <row r="276" spans="1:65" s="13" customFormat="1" ht="11.25">
      <c r="B276" s="203"/>
      <c r="C276" s="204"/>
      <c r="D276" s="205" t="s">
        <v>150</v>
      </c>
      <c r="E276" s="206" t="s">
        <v>19</v>
      </c>
      <c r="F276" s="207" t="s">
        <v>593</v>
      </c>
      <c r="G276" s="204"/>
      <c r="H276" s="208">
        <v>328.5</v>
      </c>
      <c r="I276" s="209"/>
      <c r="J276" s="204"/>
      <c r="K276" s="204"/>
      <c r="L276" s="210"/>
      <c r="M276" s="211"/>
      <c r="N276" s="212"/>
      <c r="O276" s="212"/>
      <c r="P276" s="212"/>
      <c r="Q276" s="212"/>
      <c r="R276" s="212"/>
      <c r="S276" s="212"/>
      <c r="T276" s="213"/>
      <c r="AT276" s="214" t="s">
        <v>150</v>
      </c>
      <c r="AU276" s="214" t="s">
        <v>159</v>
      </c>
      <c r="AV276" s="13" t="s">
        <v>80</v>
      </c>
      <c r="AW276" s="13" t="s">
        <v>31</v>
      </c>
      <c r="AX276" s="13" t="s">
        <v>69</v>
      </c>
      <c r="AY276" s="214" t="s">
        <v>141</v>
      </c>
    </row>
    <row r="277" spans="1:65" s="15" customFormat="1" ht="11.25">
      <c r="B277" s="225"/>
      <c r="C277" s="226"/>
      <c r="D277" s="205" t="s">
        <v>150</v>
      </c>
      <c r="E277" s="227" t="s">
        <v>19</v>
      </c>
      <c r="F277" s="228" t="s">
        <v>158</v>
      </c>
      <c r="G277" s="226"/>
      <c r="H277" s="229">
        <v>328.5</v>
      </c>
      <c r="I277" s="230"/>
      <c r="J277" s="226"/>
      <c r="K277" s="226"/>
      <c r="L277" s="231"/>
      <c r="M277" s="232"/>
      <c r="N277" s="233"/>
      <c r="O277" s="233"/>
      <c r="P277" s="233"/>
      <c r="Q277" s="233"/>
      <c r="R277" s="233"/>
      <c r="S277" s="233"/>
      <c r="T277" s="234"/>
      <c r="AT277" s="235" t="s">
        <v>150</v>
      </c>
      <c r="AU277" s="235" t="s">
        <v>159</v>
      </c>
      <c r="AV277" s="15" t="s">
        <v>148</v>
      </c>
      <c r="AW277" s="15" t="s">
        <v>31</v>
      </c>
      <c r="AX277" s="15" t="s">
        <v>77</v>
      </c>
      <c r="AY277" s="235" t="s">
        <v>141</v>
      </c>
    </row>
    <row r="278" spans="1:65" s="12" customFormat="1" ht="20.85" customHeight="1">
      <c r="B278" s="174"/>
      <c r="C278" s="175"/>
      <c r="D278" s="176" t="s">
        <v>68</v>
      </c>
      <c r="E278" s="188" t="s">
        <v>597</v>
      </c>
      <c r="F278" s="188" t="s">
        <v>598</v>
      </c>
      <c r="G278" s="175"/>
      <c r="H278" s="175"/>
      <c r="I278" s="178"/>
      <c r="J278" s="189">
        <f>BK278</f>
        <v>0</v>
      </c>
      <c r="K278" s="175"/>
      <c r="L278" s="180"/>
      <c r="M278" s="181"/>
      <c r="N278" s="182"/>
      <c r="O278" s="182"/>
      <c r="P278" s="183">
        <f>SUM(P279:P297)</f>
        <v>0</v>
      </c>
      <c r="Q278" s="182"/>
      <c r="R278" s="183">
        <f>SUM(R279:R297)</f>
        <v>29.387140000000002</v>
      </c>
      <c r="S278" s="182"/>
      <c r="T278" s="184">
        <f>SUM(T279:T297)</f>
        <v>0</v>
      </c>
      <c r="AR278" s="185" t="s">
        <v>77</v>
      </c>
      <c r="AT278" s="186" t="s">
        <v>68</v>
      </c>
      <c r="AU278" s="186" t="s">
        <v>80</v>
      </c>
      <c r="AY278" s="185" t="s">
        <v>141</v>
      </c>
      <c r="BK278" s="187">
        <f>SUM(BK279:BK297)</f>
        <v>0</v>
      </c>
    </row>
    <row r="279" spans="1:65" s="2" customFormat="1" ht="36" customHeight="1">
      <c r="A279" s="36"/>
      <c r="B279" s="37"/>
      <c r="C279" s="190" t="s">
        <v>375</v>
      </c>
      <c r="D279" s="190" t="s">
        <v>143</v>
      </c>
      <c r="E279" s="191" t="s">
        <v>599</v>
      </c>
      <c r="F279" s="192" t="s">
        <v>600</v>
      </c>
      <c r="G279" s="193" t="s">
        <v>234</v>
      </c>
      <c r="H279" s="194">
        <v>30</v>
      </c>
      <c r="I279" s="195"/>
      <c r="J279" s="196">
        <f>ROUND(I279*H279,2)</f>
        <v>0</v>
      </c>
      <c r="K279" s="192" t="s">
        <v>147</v>
      </c>
      <c r="L279" s="41"/>
      <c r="M279" s="197" t="s">
        <v>19</v>
      </c>
      <c r="N279" s="198" t="s">
        <v>40</v>
      </c>
      <c r="O279" s="66"/>
      <c r="P279" s="199">
        <f>O279*H279</f>
        <v>0</v>
      </c>
      <c r="Q279" s="199">
        <v>8.4250000000000005E-2</v>
      </c>
      <c r="R279" s="199">
        <f>Q279*H279</f>
        <v>2.5275000000000003</v>
      </c>
      <c r="S279" s="199">
        <v>0</v>
      </c>
      <c r="T279" s="200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01" t="s">
        <v>148</v>
      </c>
      <c r="AT279" s="201" t="s">
        <v>143</v>
      </c>
      <c r="AU279" s="201" t="s">
        <v>159</v>
      </c>
      <c r="AY279" s="19" t="s">
        <v>141</v>
      </c>
      <c r="BE279" s="202">
        <f>IF(N279="základní",J279,0)</f>
        <v>0</v>
      </c>
      <c r="BF279" s="202">
        <f>IF(N279="snížená",J279,0)</f>
        <v>0</v>
      </c>
      <c r="BG279" s="202">
        <f>IF(N279="zákl. přenesená",J279,0)</f>
        <v>0</v>
      </c>
      <c r="BH279" s="202">
        <f>IF(N279="sníž. přenesená",J279,0)</f>
        <v>0</v>
      </c>
      <c r="BI279" s="202">
        <f>IF(N279="nulová",J279,0)</f>
        <v>0</v>
      </c>
      <c r="BJ279" s="19" t="s">
        <v>77</v>
      </c>
      <c r="BK279" s="202">
        <f>ROUND(I279*H279,2)</f>
        <v>0</v>
      </c>
      <c r="BL279" s="19" t="s">
        <v>148</v>
      </c>
      <c r="BM279" s="201" t="s">
        <v>601</v>
      </c>
    </row>
    <row r="280" spans="1:65" s="14" customFormat="1" ht="11.25">
      <c r="B280" s="215"/>
      <c r="C280" s="216"/>
      <c r="D280" s="205" t="s">
        <v>150</v>
      </c>
      <c r="E280" s="217" t="s">
        <v>19</v>
      </c>
      <c r="F280" s="218" t="s">
        <v>602</v>
      </c>
      <c r="G280" s="216"/>
      <c r="H280" s="217" t="s">
        <v>19</v>
      </c>
      <c r="I280" s="219"/>
      <c r="J280" s="216"/>
      <c r="K280" s="216"/>
      <c r="L280" s="220"/>
      <c r="M280" s="221"/>
      <c r="N280" s="222"/>
      <c r="O280" s="222"/>
      <c r="P280" s="222"/>
      <c r="Q280" s="222"/>
      <c r="R280" s="222"/>
      <c r="S280" s="222"/>
      <c r="T280" s="223"/>
      <c r="AT280" s="224" t="s">
        <v>150</v>
      </c>
      <c r="AU280" s="224" t="s">
        <v>159</v>
      </c>
      <c r="AV280" s="14" t="s">
        <v>77</v>
      </c>
      <c r="AW280" s="14" t="s">
        <v>31</v>
      </c>
      <c r="AX280" s="14" t="s">
        <v>69</v>
      </c>
      <c r="AY280" s="224" t="s">
        <v>141</v>
      </c>
    </row>
    <row r="281" spans="1:65" s="13" customFormat="1" ht="11.25">
      <c r="B281" s="203"/>
      <c r="C281" s="204"/>
      <c r="D281" s="205" t="s">
        <v>150</v>
      </c>
      <c r="E281" s="206" t="s">
        <v>19</v>
      </c>
      <c r="F281" s="207" t="s">
        <v>603</v>
      </c>
      <c r="G281" s="204"/>
      <c r="H281" s="208">
        <v>30</v>
      </c>
      <c r="I281" s="209"/>
      <c r="J281" s="204"/>
      <c r="K281" s="204"/>
      <c r="L281" s="210"/>
      <c r="M281" s="211"/>
      <c r="N281" s="212"/>
      <c r="O281" s="212"/>
      <c r="P281" s="212"/>
      <c r="Q281" s="212"/>
      <c r="R281" s="212"/>
      <c r="S281" s="212"/>
      <c r="T281" s="213"/>
      <c r="AT281" s="214" t="s">
        <v>150</v>
      </c>
      <c r="AU281" s="214" t="s">
        <v>159</v>
      </c>
      <c r="AV281" s="13" t="s">
        <v>80</v>
      </c>
      <c r="AW281" s="13" t="s">
        <v>31</v>
      </c>
      <c r="AX281" s="13" t="s">
        <v>69</v>
      </c>
      <c r="AY281" s="214" t="s">
        <v>141</v>
      </c>
    </row>
    <row r="282" spans="1:65" s="15" customFormat="1" ht="11.25">
      <c r="B282" s="225"/>
      <c r="C282" s="226"/>
      <c r="D282" s="205" t="s">
        <v>150</v>
      </c>
      <c r="E282" s="227" t="s">
        <v>19</v>
      </c>
      <c r="F282" s="228" t="s">
        <v>158</v>
      </c>
      <c r="G282" s="226"/>
      <c r="H282" s="229">
        <v>30</v>
      </c>
      <c r="I282" s="230"/>
      <c r="J282" s="226"/>
      <c r="K282" s="226"/>
      <c r="L282" s="231"/>
      <c r="M282" s="232"/>
      <c r="N282" s="233"/>
      <c r="O282" s="233"/>
      <c r="P282" s="233"/>
      <c r="Q282" s="233"/>
      <c r="R282" s="233"/>
      <c r="S282" s="233"/>
      <c r="T282" s="234"/>
      <c r="AT282" s="235" t="s">
        <v>150</v>
      </c>
      <c r="AU282" s="235" t="s">
        <v>159</v>
      </c>
      <c r="AV282" s="15" t="s">
        <v>148</v>
      </c>
      <c r="AW282" s="15" t="s">
        <v>31</v>
      </c>
      <c r="AX282" s="15" t="s">
        <v>77</v>
      </c>
      <c r="AY282" s="235" t="s">
        <v>141</v>
      </c>
    </row>
    <row r="283" spans="1:65" s="2" customFormat="1" ht="16.5" customHeight="1">
      <c r="A283" s="36"/>
      <c r="B283" s="37"/>
      <c r="C283" s="236" t="s">
        <v>379</v>
      </c>
      <c r="D283" s="236" t="s">
        <v>226</v>
      </c>
      <c r="E283" s="237" t="s">
        <v>604</v>
      </c>
      <c r="F283" s="238" t="s">
        <v>605</v>
      </c>
      <c r="G283" s="239" t="s">
        <v>234</v>
      </c>
      <c r="H283" s="240">
        <v>30</v>
      </c>
      <c r="I283" s="241"/>
      <c r="J283" s="242">
        <f>ROUND(I283*H283,2)</f>
        <v>0</v>
      </c>
      <c r="K283" s="238" t="s">
        <v>147</v>
      </c>
      <c r="L283" s="243"/>
      <c r="M283" s="244" t="s">
        <v>19</v>
      </c>
      <c r="N283" s="245" t="s">
        <v>40</v>
      </c>
      <c r="O283" s="66"/>
      <c r="P283" s="199">
        <f>O283*H283</f>
        <v>0</v>
      </c>
      <c r="Q283" s="199">
        <v>0.13100000000000001</v>
      </c>
      <c r="R283" s="199">
        <f>Q283*H283</f>
        <v>3.93</v>
      </c>
      <c r="S283" s="199">
        <v>0</v>
      </c>
      <c r="T283" s="200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01" t="s">
        <v>186</v>
      </c>
      <c r="AT283" s="201" t="s">
        <v>226</v>
      </c>
      <c r="AU283" s="201" t="s">
        <v>159</v>
      </c>
      <c r="AY283" s="19" t="s">
        <v>141</v>
      </c>
      <c r="BE283" s="202">
        <f>IF(N283="základní",J283,0)</f>
        <v>0</v>
      </c>
      <c r="BF283" s="202">
        <f>IF(N283="snížená",J283,0)</f>
        <v>0</v>
      </c>
      <c r="BG283" s="202">
        <f>IF(N283="zákl. přenesená",J283,0)</f>
        <v>0</v>
      </c>
      <c r="BH283" s="202">
        <f>IF(N283="sníž. přenesená",J283,0)</f>
        <v>0</v>
      </c>
      <c r="BI283" s="202">
        <f>IF(N283="nulová",J283,0)</f>
        <v>0</v>
      </c>
      <c r="BJ283" s="19" t="s">
        <v>77</v>
      </c>
      <c r="BK283" s="202">
        <f>ROUND(I283*H283,2)</f>
        <v>0</v>
      </c>
      <c r="BL283" s="19" t="s">
        <v>148</v>
      </c>
      <c r="BM283" s="201" t="s">
        <v>606</v>
      </c>
    </row>
    <row r="284" spans="1:65" s="2" customFormat="1" ht="36" customHeight="1">
      <c r="A284" s="36"/>
      <c r="B284" s="37"/>
      <c r="C284" s="190" t="s">
        <v>553</v>
      </c>
      <c r="D284" s="190" t="s">
        <v>143</v>
      </c>
      <c r="E284" s="191" t="s">
        <v>607</v>
      </c>
      <c r="F284" s="192" t="s">
        <v>608</v>
      </c>
      <c r="G284" s="193" t="s">
        <v>234</v>
      </c>
      <c r="H284" s="194">
        <v>49</v>
      </c>
      <c r="I284" s="195"/>
      <c r="J284" s="196">
        <f>ROUND(I284*H284,2)</f>
        <v>0</v>
      </c>
      <c r="K284" s="192" t="s">
        <v>147</v>
      </c>
      <c r="L284" s="41"/>
      <c r="M284" s="197" t="s">
        <v>19</v>
      </c>
      <c r="N284" s="198" t="s">
        <v>40</v>
      </c>
      <c r="O284" s="66"/>
      <c r="P284" s="199">
        <f>O284*H284</f>
        <v>0</v>
      </c>
      <c r="Q284" s="199">
        <v>0.10362</v>
      </c>
      <c r="R284" s="199">
        <f>Q284*H284</f>
        <v>5.0773799999999998</v>
      </c>
      <c r="S284" s="199">
        <v>0</v>
      </c>
      <c r="T284" s="200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01" t="s">
        <v>148</v>
      </c>
      <c r="AT284" s="201" t="s">
        <v>143</v>
      </c>
      <c r="AU284" s="201" t="s">
        <v>159</v>
      </c>
      <c r="AY284" s="19" t="s">
        <v>141</v>
      </c>
      <c r="BE284" s="202">
        <f>IF(N284="základní",J284,0)</f>
        <v>0</v>
      </c>
      <c r="BF284" s="202">
        <f>IF(N284="snížená",J284,0)</f>
        <v>0</v>
      </c>
      <c r="BG284" s="202">
        <f>IF(N284="zákl. přenesená",J284,0)</f>
        <v>0</v>
      </c>
      <c r="BH284" s="202">
        <f>IF(N284="sníž. přenesená",J284,0)</f>
        <v>0</v>
      </c>
      <c r="BI284" s="202">
        <f>IF(N284="nulová",J284,0)</f>
        <v>0</v>
      </c>
      <c r="BJ284" s="19" t="s">
        <v>77</v>
      </c>
      <c r="BK284" s="202">
        <f>ROUND(I284*H284,2)</f>
        <v>0</v>
      </c>
      <c r="BL284" s="19" t="s">
        <v>148</v>
      </c>
      <c r="BM284" s="201" t="s">
        <v>609</v>
      </c>
    </row>
    <row r="285" spans="1:65" s="14" customFormat="1" ht="11.25">
      <c r="B285" s="215"/>
      <c r="C285" s="216"/>
      <c r="D285" s="205" t="s">
        <v>150</v>
      </c>
      <c r="E285" s="217" t="s">
        <v>19</v>
      </c>
      <c r="F285" s="218" t="s">
        <v>610</v>
      </c>
      <c r="G285" s="216"/>
      <c r="H285" s="217" t="s">
        <v>19</v>
      </c>
      <c r="I285" s="219"/>
      <c r="J285" s="216"/>
      <c r="K285" s="216"/>
      <c r="L285" s="220"/>
      <c r="M285" s="221"/>
      <c r="N285" s="222"/>
      <c r="O285" s="222"/>
      <c r="P285" s="222"/>
      <c r="Q285" s="222"/>
      <c r="R285" s="222"/>
      <c r="S285" s="222"/>
      <c r="T285" s="223"/>
      <c r="AT285" s="224" t="s">
        <v>150</v>
      </c>
      <c r="AU285" s="224" t="s">
        <v>159</v>
      </c>
      <c r="AV285" s="14" t="s">
        <v>77</v>
      </c>
      <c r="AW285" s="14" t="s">
        <v>31</v>
      </c>
      <c r="AX285" s="14" t="s">
        <v>69</v>
      </c>
      <c r="AY285" s="224" t="s">
        <v>141</v>
      </c>
    </row>
    <row r="286" spans="1:65" s="13" customFormat="1" ht="11.25">
      <c r="B286" s="203"/>
      <c r="C286" s="204"/>
      <c r="D286" s="205" t="s">
        <v>150</v>
      </c>
      <c r="E286" s="206" t="s">
        <v>19</v>
      </c>
      <c r="F286" s="207" t="s">
        <v>611</v>
      </c>
      <c r="G286" s="204"/>
      <c r="H286" s="208">
        <v>49</v>
      </c>
      <c r="I286" s="209"/>
      <c r="J286" s="204"/>
      <c r="K286" s="204"/>
      <c r="L286" s="210"/>
      <c r="M286" s="211"/>
      <c r="N286" s="212"/>
      <c r="O286" s="212"/>
      <c r="P286" s="212"/>
      <c r="Q286" s="212"/>
      <c r="R286" s="212"/>
      <c r="S286" s="212"/>
      <c r="T286" s="213"/>
      <c r="AT286" s="214" t="s">
        <v>150</v>
      </c>
      <c r="AU286" s="214" t="s">
        <v>159</v>
      </c>
      <c r="AV286" s="13" t="s">
        <v>80</v>
      </c>
      <c r="AW286" s="13" t="s">
        <v>31</v>
      </c>
      <c r="AX286" s="13" t="s">
        <v>69</v>
      </c>
      <c r="AY286" s="214" t="s">
        <v>141</v>
      </c>
    </row>
    <row r="287" spans="1:65" s="15" customFormat="1" ht="11.25">
      <c r="B287" s="225"/>
      <c r="C287" s="226"/>
      <c r="D287" s="205" t="s">
        <v>150</v>
      </c>
      <c r="E287" s="227" t="s">
        <v>19</v>
      </c>
      <c r="F287" s="228" t="s">
        <v>158</v>
      </c>
      <c r="G287" s="226"/>
      <c r="H287" s="229">
        <v>49</v>
      </c>
      <c r="I287" s="230"/>
      <c r="J287" s="226"/>
      <c r="K287" s="226"/>
      <c r="L287" s="231"/>
      <c r="M287" s="232"/>
      <c r="N287" s="233"/>
      <c r="O287" s="233"/>
      <c r="P287" s="233"/>
      <c r="Q287" s="233"/>
      <c r="R287" s="233"/>
      <c r="S287" s="233"/>
      <c r="T287" s="234"/>
      <c r="AT287" s="235" t="s">
        <v>150</v>
      </c>
      <c r="AU287" s="235" t="s">
        <v>159</v>
      </c>
      <c r="AV287" s="15" t="s">
        <v>148</v>
      </c>
      <c r="AW287" s="15" t="s">
        <v>31</v>
      </c>
      <c r="AX287" s="15" t="s">
        <v>77</v>
      </c>
      <c r="AY287" s="235" t="s">
        <v>141</v>
      </c>
    </row>
    <row r="288" spans="1:65" s="2" customFormat="1" ht="16.5" customHeight="1">
      <c r="A288" s="36"/>
      <c r="B288" s="37"/>
      <c r="C288" s="236" t="s">
        <v>612</v>
      </c>
      <c r="D288" s="236" t="s">
        <v>226</v>
      </c>
      <c r="E288" s="237" t="s">
        <v>613</v>
      </c>
      <c r="F288" s="238" t="s">
        <v>614</v>
      </c>
      <c r="G288" s="239" t="s">
        <v>234</v>
      </c>
      <c r="H288" s="240">
        <v>49</v>
      </c>
      <c r="I288" s="241"/>
      <c r="J288" s="242">
        <f>ROUND(I288*H288,2)</f>
        <v>0</v>
      </c>
      <c r="K288" s="238" t="s">
        <v>147</v>
      </c>
      <c r="L288" s="243"/>
      <c r="M288" s="244" t="s">
        <v>19</v>
      </c>
      <c r="N288" s="245" t="s">
        <v>40</v>
      </c>
      <c r="O288" s="66"/>
      <c r="P288" s="199">
        <f>O288*H288</f>
        <v>0</v>
      </c>
      <c r="Q288" s="199">
        <v>0.17599999999999999</v>
      </c>
      <c r="R288" s="199">
        <f>Q288*H288</f>
        <v>8.6239999999999988</v>
      </c>
      <c r="S288" s="199">
        <v>0</v>
      </c>
      <c r="T288" s="200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01" t="s">
        <v>186</v>
      </c>
      <c r="AT288" s="201" t="s">
        <v>226</v>
      </c>
      <c r="AU288" s="201" t="s">
        <v>159</v>
      </c>
      <c r="AY288" s="19" t="s">
        <v>141</v>
      </c>
      <c r="BE288" s="202">
        <f>IF(N288="základní",J288,0)</f>
        <v>0</v>
      </c>
      <c r="BF288" s="202">
        <f>IF(N288="snížená",J288,0)</f>
        <v>0</v>
      </c>
      <c r="BG288" s="202">
        <f>IF(N288="zákl. přenesená",J288,0)</f>
        <v>0</v>
      </c>
      <c r="BH288" s="202">
        <f>IF(N288="sníž. přenesená",J288,0)</f>
        <v>0</v>
      </c>
      <c r="BI288" s="202">
        <f>IF(N288="nulová",J288,0)</f>
        <v>0</v>
      </c>
      <c r="BJ288" s="19" t="s">
        <v>77</v>
      </c>
      <c r="BK288" s="202">
        <f>ROUND(I288*H288,2)</f>
        <v>0</v>
      </c>
      <c r="BL288" s="19" t="s">
        <v>148</v>
      </c>
      <c r="BM288" s="201" t="s">
        <v>615</v>
      </c>
    </row>
    <row r="289" spans="1:65" s="2" customFormat="1" ht="36" customHeight="1">
      <c r="A289" s="36"/>
      <c r="B289" s="37"/>
      <c r="C289" s="190" t="s">
        <v>616</v>
      </c>
      <c r="D289" s="190" t="s">
        <v>143</v>
      </c>
      <c r="E289" s="191" t="s">
        <v>617</v>
      </c>
      <c r="F289" s="192" t="s">
        <v>618</v>
      </c>
      <c r="G289" s="193" t="s">
        <v>234</v>
      </c>
      <c r="H289" s="194">
        <v>43</v>
      </c>
      <c r="I289" s="195"/>
      <c r="J289" s="196">
        <f>ROUND(I289*H289,2)</f>
        <v>0</v>
      </c>
      <c r="K289" s="192" t="s">
        <v>147</v>
      </c>
      <c r="L289" s="41"/>
      <c r="M289" s="197" t="s">
        <v>19</v>
      </c>
      <c r="N289" s="198" t="s">
        <v>40</v>
      </c>
      <c r="O289" s="66"/>
      <c r="P289" s="199">
        <f>O289*H289</f>
        <v>0</v>
      </c>
      <c r="Q289" s="199">
        <v>9.8000000000000004E-2</v>
      </c>
      <c r="R289" s="199">
        <f>Q289*H289</f>
        <v>4.2140000000000004</v>
      </c>
      <c r="S289" s="199">
        <v>0</v>
      </c>
      <c r="T289" s="200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01" t="s">
        <v>148</v>
      </c>
      <c r="AT289" s="201" t="s">
        <v>143</v>
      </c>
      <c r="AU289" s="201" t="s">
        <v>159</v>
      </c>
      <c r="AY289" s="19" t="s">
        <v>141</v>
      </c>
      <c r="BE289" s="202">
        <f>IF(N289="základní",J289,0)</f>
        <v>0</v>
      </c>
      <c r="BF289" s="202">
        <f>IF(N289="snížená",J289,0)</f>
        <v>0</v>
      </c>
      <c r="BG289" s="202">
        <f>IF(N289="zákl. přenesená",J289,0)</f>
        <v>0</v>
      </c>
      <c r="BH289" s="202">
        <f>IF(N289="sníž. přenesená",J289,0)</f>
        <v>0</v>
      </c>
      <c r="BI289" s="202">
        <f>IF(N289="nulová",J289,0)</f>
        <v>0</v>
      </c>
      <c r="BJ289" s="19" t="s">
        <v>77</v>
      </c>
      <c r="BK289" s="202">
        <f>ROUND(I289*H289,2)</f>
        <v>0</v>
      </c>
      <c r="BL289" s="19" t="s">
        <v>148</v>
      </c>
      <c r="BM289" s="201" t="s">
        <v>619</v>
      </c>
    </row>
    <row r="290" spans="1:65" s="14" customFormat="1" ht="11.25">
      <c r="B290" s="215"/>
      <c r="C290" s="216"/>
      <c r="D290" s="205" t="s">
        <v>150</v>
      </c>
      <c r="E290" s="217" t="s">
        <v>19</v>
      </c>
      <c r="F290" s="218" t="s">
        <v>497</v>
      </c>
      <c r="G290" s="216"/>
      <c r="H290" s="217" t="s">
        <v>19</v>
      </c>
      <c r="I290" s="219"/>
      <c r="J290" s="216"/>
      <c r="K290" s="216"/>
      <c r="L290" s="220"/>
      <c r="M290" s="221"/>
      <c r="N290" s="222"/>
      <c r="O290" s="222"/>
      <c r="P290" s="222"/>
      <c r="Q290" s="222"/>
      <c r="R290" s="222"/>
      <c r="S290" s="222"/>
      <c r="T290" s="223"/>
      <c r="AT290" s="224" t="s">
        <v>150</v>
      </c>
      <c r="AU290" s="224" t="s">
        <v>159</v>
      </c>
      <c r="AV290" s="14" t="s">
        <v>77</v>
      </c>
      <c r="AW290" s="14" t="s">
        <v>31</v>
      </c>
      <c r="AX290" s="14" t="s">
        <v>69</v>
      </c>
      <c r="AY290" s="224" t="s">
        <v>141</v>
      </c>
    </row>
    <row r="291" spans="1:65" s="13" customFormat="1" ht="11.25">
      <c r="B291" s="203"/>
      <c r="C291" s="204"/>
      <c r="D291" s="205" t="s">
        <v>150</v>
      </c>
      <c r="E291" s="206" t="s">
        <v>19</v>
      </c>
      <c r="F291" s="207" t="s">
        <v>620</v>
      </c>
      <c r="G291" s="204"/>
      <c r="H291" s="208">
        <v>43</v>
      </c>
      <c r="I291" s="209"/>
      <c r="J291" s="204"/>
      <c r="K291" s="204"/>
      <c r="L291" s="210"/>
      <c r="M291" s="211"/>
      <c r="N291" s="212"/>
      <c r="O291" s="212"/>
      <c r="P291" s="212"/>
      <c r="Q291" s="212"/>
      <c r="R291" s="212"/>
      <c r="S291" s="212"/>
      <c r="T291" s="213"/>
      <c r="AT291" s="214" t="s">
        <v>150</v>
      </c>
      <c r="AU291" s="214" t="s">
        <v>159</v>
      </c>
      <c r="AV291" s="13" t="s">
        <v>80</v>
      </c>
      <c r="AW291" s="13" t="s">
        <v>31</v>
      </c>
      <c r="AX291" s="13" t="s">
        <v>69</v>
      </c>
      <c r="AY291" s="214" t="s">
        <v>141</v>
      </c>
    </row>
    <row r="292" spans="1:65" s="15" customFormat="1" ht="11.25">
      <c r="B292" s="225"/>
      <c r="C292" s="226"/>
      <c r="D292" s="205" t="s">
        <v>150</v>
      </c>
      <c r="E292" s="227" t="s">
        <v>19</v>
      </c>
      <c r="F292" s="228" t="s">
        <v>158</v>
      </c>
      <c r="G292" s="226"/>
      <c r="H292" s="229">
        <v>43</v>
      </c>
      <c r="I292" s="230"/>
      <c r="J292" s="226"/>
      <c r="K292" s="226"/>
      <c r="L292" s="231"/>
      <c r="M292" s="232"/>
      <c r="N292" s="233"/>
      <c r="O292" s="233"/>
      <c r="P292" s="233"/>
      <c r="Q292" s="233"/>
      <c r="R292" s="233"/>
      <c r="S292" s="233"/>
      <c r="T292" s="234"/>
      <c r="AT292" s="235" t="s">
        <v>150</v>
      </c>
      <c r="AU292" s="235" t="s">
        <v>159</v>
      </c>
      <c r="AV292" s="15" t="s">
        <v>148</v>
      </c>
      <c r="AW292" s="15" t="s">
        <v>31</v>
      </c>
      <c r="AX292" s="15" t="s">
        <v>77</v>
      </c>
      <c r="AY292" s="235" t="s">
        <v>141</v>
      </c>
    </row>
    <row r="293" spans="1:65" s="2" customFormat="1" ht="16.5" customHeight="1">
      <c r="A293" s="36"/>
      <c r="B293" s="37"/>
      <c r="C293" s="236" t="s">
        <v>621</v>
      </c>
      <c r="D293" s="236" t="s">
        <v>226</v>
      </c>
      <c r="E293" s="237" t="s">
        <v>622</v>
      </c>
      <c r="F293" s="238" t="s">
        <v>623</v>
      </c>
      <c r="G293" s="239" t="s">
        <v>234</v>
      </c>
      <c r="H293" s="240">
        <v>43</v>
      </c>
      <c r="I293" s="241"/>
      <c r="J293" s="242">
        <f>ROUND(I293*H293,2)</f>
        <v>0</v>
      </c>
      <c r="K293" s="238" t="s">
        <v>147</v>
      </c>
      <c r="L293" s="243"/>
      <c r="M293" s="244" t="s">
        <v>19</v>
      </c>
      <c r="N293" s="245" t="s">
        <v>40</v>
      </c>
      <c r="O293" s="66"/>
      <c r="P293" s="199">
        <f>O293*H293</f>
        <v>0</v>
      </c>
      <c r="Q293" s="199">
        <v>0.1125</v>
      </c>
      <c r="R293" s="199">
        <f>Q293*H293</f>
        <v>4.8375000000000004</v>
      </c>
      <c r="S293" s="199">
        <v>0</v>
      </c>
      <c r="T293" s="200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01" t="s">
        <v>186</v>
      </c>
      <c r="AT293" s="201" t="s">
        <v>226</v>
      </c>
      <c r="AU293" s="201" t="s">
        <v>159</v>
      </c>
      <c r="AY293" s="19" t="s">
        <v>141</v>
      </c>
      <c r="BE293" s="202">
        <f>IF(N293="základní",J293,0)</f>
        <v>0</v>
      </c>
      <c r="BF293" s="202">
        <f>IF(N293="snížená",J293,0)</f>
        <v>0</v>
      </c>
      <c r="BG293" s="202">
        <f>IF(N293="zákl. přenesená",J293,0)</f>
        <v>0</v>
      </c>
      <c r="BH293" s="202">
        <f>IF(N293="sníž. přenesená",J293,0)</f>
        <v>0</v>
      </c>
      <c r="BI293" s="202">
        <f>IF(N293="nulová",J293,0)</f>
        <v>0</v>
      </c>
      <c r="BJ293" s="19" t="s">
        <v>77</v>
      </c>
      <c r="BK293" s="202">
        <f>ROUND(I293*H293,2)</f>
        <v>0</v>
      </c>
      <c r="BL293" s="19" t="s">
        <v>148</v>
      </c>
      <c r="BM293" s="201" t="s">
        <v>624</v>
      </c>
    </row>
    <row r="294" spans="1:65" s="2" customFormat="1" ht="16.5" customHeight="1">
      <c r="A294" s="36"/>
      <c r="B294" s="37"/>
      <c r="C294" s="190" t="s">
        <v>625</v>
      </c>
      <c r="D294" s="190" t="s">
        <v>143</v>
      </c>
      <c r="E294" s="191" t="s">
        <v>626</v>
      </c>
      <c r="F294" s="192" t="s">
        <v>627</v>
      </c>
      <c r="G294" s="193" t="s">
        <v>310</v>
      </c>
      <c r="H294" s="194">
        <v>49.1</v>
      </c>
      <c r="I294" s="195"/>
      <c r="J294" s="196">
        <f>ROUND(I294*H294,2)</f>
        <v>0</v>
      </c>
      <c r="K294" s="192" t="s">
        <v>147</v>
      </c>
      <c r="L294" s="41"/>
      <c r="M294" s="197" t="s">
        <v>19</v>
      </c>
      <c r="N294" s="198" t="s">
        <v>40</v>
      </c>
      <c r="O294" s="66"/>
      <c r="P294" s="199">
        <f>O294*H294</f>
        <v>0</v>
      </c>
      <c r="Q294" s="199">
        <v>3.5999999999999999E-3</v>
      </c>
      <c r="R294" s="199">
        <f>Q294*H294</f>
        <v>0.17676</v>
      </c>
      <c r="S294" s="199">
        <v>0</v>
      </c>
      <c r="T294" s="200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01" t="s">
        <v>148</v>
      </c>
      <c r="AT294" s="201" t="s">
        <v>143</v>
      </c>
      <c r="AU294" s="201" t="s">
        <v>159</v>
      </c>
      <c r="AY294" s="19" t="s">
        <v>141</v>
      </c>
      <c r="BE294" s="202">
        <f>IF(N294="základní",J294,0)</f>
        <v>0</v>
      </c>
      <c r="BF294" s="202">
        <f>IF(N294="snížená",J294,0)</f>
        <v>0</v>
      </c>
      <c r="BG294" s="202">
        <f>IF(N294="zákl. přenesená",J294,0)</f>
        <v>0</v>
      </c>
      <c r="BH294" s="202">
        <f>IF(N294="sníž. přenesená",J294,0)</f>
        <v>0</v>
      </c>
      <c r="BI294" s="202">
        <f>IF(N294="nulová",J294,0)</f>
        <v>0</v>
      </c>
      <c r="BJ294" s="19" t="s">
        <v>77</v>
      </c>
      <c r="BK294" s="202">
        <f>ROUND(I294*H294,2)</f>
        <v>0</v>
      </c>
      <c r="BL294" s="19" t="s">
        <v>148</v>
      </c>
      <c r="BM294" s="201" t="s">
        <v>628</v>
      </c>
    </row>
    <row r="295" spans="1:65" s="14" customFormat="1" ht="11.25">
      <c r="B295" s="215"/>
      <c r="C295" s="216"/>
      <c r="D295" s="205" t="s">
        <v>150</v>
      </c>
      <c r="E295" s="217" t="s">
        <v>19</v>
      </c>
      <c r="F295" s="218" t="s">
        <v>629</v>
      </c>
      <c r="G295" s="216"/>
      <c r="H295" s="217" t="s">
        <v>19</v>
      </c>
      <c r="I295" s="219"/>
      <c r="J295" s="216"/>
      <c r="K295" s="216"/>
      <c r="L295" s="220"/>
      <c r="M295" s="221"/>
      <c r="N295" s="222"/>
      <c r="O295" s="222"/>
      <c r="P295" s="222"/>
      <c r="Q295" s="222"/>
      <c r="R295" s="222"/>
      <c r="S295" s="222"/>
      <c r="T295" s="223"/>
      <c r="AT295" s="224" t="s">
        <v>150</v>
      </c>
      <c r="AU295" s="224" t="s">
        <v>159</v>
      </c>
      <c r="AV295" s="14" t="s">
        <v>77</v>
      </c>
      <c r="AW295" s="14" t="s">
        <v>31</v>
      </c>
      <c r="AX295" s="14" t="s">
        <v>69</v>
      </c>
      <c r="AY295" s="224" t="s">
        <v>141</v>
      </c>
    </row>
    <row r="296" spans="1:65" s="13" customFormat="1" ht="11.25">
      <c r="B296" s="203"/>
      <c r="C296" s="204"/>
      <c r="D296" s="205" t="s">
        <v>150</v>
      </c>
      <c r="E296" s="206" t="s">
        <v>19</v>
      </c>
      <c r="F296" s="207" t="s">
        <v>630</v>
      </c>
      <c r="G296" s="204"/>
      <c r="H296" s="208">
        <v>49.1</v>
      </c>
      <c r="I296" s="209"/>
      <c r="J296" s="204"/>
      <c r="K296" s="204"/>
      <c r="L296" s="210"/>
      <c r="M296" s="211"/>
      <c r="N296" s="212"/>
      <c r="O296" s="212"/>
      <c r="P296" s="212"/>
      <c r="Q296" s="212"/>
      <c r="R296" s="212"/>
      <c r="S296" s="212"/>
      <c r="T296" s="213"/>
      <c r="AT296" s="214" t="s">
        <v>150</v>
      </c>
      <c r="AU296" s="214" t="s">
        <v>159</v>
      </c>
      <c r="AV296" s="13" t="s">
        <v>80</v>
      </c>
      <c r="AW296" s="13" t="s">
        <v>31</v>
      </c>
      <c r="AX296" s="13" t="s">
        <v>69</v>
      </c>
      <c r="AY296" s="214" t="s">
        <v>141</v>
      </c>
    </row>
    <row r="297" spans="1:65" s="15" customFormat="1" ht="11.25">
      <c r="B297" s="225"/>
      <c r="C297" s="226"/>
      <c r="D297" s="205" t="s">
        <v>150</v>
      </c>
      <c r="E297" s="227" t="s">
        <v>19</v>
      </c>
      <c r="F297" s="228" t="s">
        <v>158</v>
      </c>
      <c r="G297" s="226"/>
      <c r="H297" s="229">
        <v>49.1</v>
      </c>
      <c r="I297" s="230"/>
      <c r="J297" s="226"/>
      <c r="K297" s="226"/>
      <c r="L297" s="231"/>
      <c r="M297" s="232"/>
      <c r="N297" s="233"/>
      <c r="O297" s="233"/>
      <c r="P297" s="233"/>
      <c r="Q297" s="233"/>
      <c r="R297" s="233"/>
      <c r="S297" s="233"/>
      <c r="T297" s="234"/>
      <c r="AT297" s="235" t="s">
        <v>150</v>
      </c>
      <c r="AU297" s="235" t="s">
        <v>159</v>
      </c>
      <c r="AV297" s="15" t="s">
        <v>148</v>
      </c>
      <c r="AW297" s="15" t="s">
        <v>31</v>
      </c>
      <c r="AX297" s="15" t="s">
        <v>77</v>
      </c>
      <c r="AY297" s="235" t="s">
        <v>141</v>
      </c>
    </row>
    <row r="298" spans="1:65" s="12" customFormat="1" ht="22.9" customHeight="1">
      <c r="B298" s="174"/>
      <c r="C298" s="175"/>
      <c r="D298" s="176" t="s">
        <v>68</v>
      </c>
      <c r="E298" s="188" t="s">
        <v>186</v>
      </c>
      <c r="F298" s="188" t="s">
        <v>307</v>
      </c>
      <c r="G298" s="175"/>
      <c r="H298" s="175"/>
      <c r="I298" s="178"/>
      <c r="J298" s="189">
        <f>BK298</f>
        <v>0</v>
      </c>
      <c r="K298" s="175"/>
      <c r="L298" s="180"/>
      <c r="M298" s="181"/>
      <c r="N298" s="182"/>
      <c r="O298" s="182"/>
      <c r="P298" s="183">
        <f>P299</f>
        <v>0</v>
      </c>
      <c r="Q298" s="182"/>
      <c r="R298" s="183">
        <f>R299</f>
        <v>9.4400000000000005E-3</v>
      </c>
      <c r="S298" s="182"/>
      <c r="T298" s="184">
        <f>T299</f>
        <v>0</v>
      </c>
      <c r="AR298" s="185" t="s">
        <v>77</v>
      </c>
      <c r="AT298" s="186" t="s">
        <v>68</v>
      </c>
      <c r="AU298" s="186" t="s">
        <v>77</v>
      </c>
      <c r="AY298" s="185" t="s">
        <v>141</v>
      </c>
      <c r="BK298" s="187">
        <f>BK299</f>
        <v>0</v>
      </c>
    </row>
    <row r="299" spans="1:65" s="12" customFormat="1" ht="20.85" customHeight="1">
      <c r="B299" s="174"/>
      <c r="C299" s="175"/>
      <c r="D299" s="176" t="s">
        <v>68</v>
      </c>
      <c r="E299" s="188" t="s">
        <v>631</v>
      </c>
      <c r="F299" s="188" t="s">
        <v>632</v>
      </c>
      <c r="G299" s="175"/>
      <c r="H299" s="175"/>
      <c r="I299" s="178"/>
      <c r="J299" s="189">
        <f>BK299</f>
        <v>0</v>
      </c>
      <c r="K299" s="175"/>
      <c r="L299" s="180"/>
      <c r="M299" s="181"/>
      <c r="N299" s="182"/>
      <c r="O299" s="182"/>
      <c r="P299" s="183">
        <f>SUM(P300:P303)</f>
        <v>0</v>
      </c>
      <c r="Q299" s="182"/>
      <c r="R299" s="183">
        <f>SUM(R300:R303)</f>
        <v>9.4400000000000005E-3</v>
      </c>
      <c r="S299" s="182"/>
      <c r="T299" s="184">
        <f>SUM(T300:T303)</f>
        <v>0</v>
      </c>
      <c r="AR299" s="185" t="s">
        <v>77</v>
      </c>
      <c r="AT299" s="186" t="s">
        <v>68</v>
      </c>
      <c r="AU299" s="186" t="s">
        <v>80</v>
      </c>
      <c r="AY299" s="185" t="s">
        <v>141</v>
      </c>
      <c r="BK299" s="187">
        <f>SUM(BK300:BK303)</f>
        <v>0</v>
      </c>
    </row>
    <row r="300" spans="1:65" s="2" customFormat="1" ht="16.5" customHeight="1">
      <c r="A300" s="36"/>
      <c r="B300" s="37"/>
      <c r="C300" s="190" t="s">
        <v>633</v>
      </c>
      <c r="D300" s="190" t="s">
        <v>143</v>
      </c>
      <c r="E300" s="191" t="s">
        <v>634</v>
      </c>
      <c r="F300" s="192" t="s">
        <v>635</v>
      </c>
      <c r="G300" s="193" t="s">
        <v>310</v>
      </c>
      <c r="H300" s="194">
        <v>29.5</v>
      </c>
      <c r="I300" s="195"/>
      <c r="J300" s="196">
        <f>ROUND(I300*H300,2)</f>
        <v>0</v>
      </c>
      <c r="K300" s="192" t="s">
        <v>147</v>
      </c>
      <c r="L300" s="41"/>
      <c r="M300" s="197" t="s">
        <v>19</v>
      </c>
      <c r="N300" s="198" t="s">
        <v>40</v>
      </c>
      <c r="O300" s="66"/>
      <c r="P300" s="199">
        <f>O300*H300</f>
        <v>0</v>
      </c>
      <c r="Q300" s="199">
        <v>0</v>
      </c>
      <c r="R300" s="199">
        <f>Q300*H300</f>
        <v>0</v>
      </c>
      <c r="S300" s="199">
        <v>0</v>
      </c>
      <c r="T300" s="200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01" t="s">
        <v>148</v>
      </c>
      <c r="AT300" s="201" t="s">
        <v>143</v>
      </c>
      <c r="AU300" s="201" t="s">
        <v>159</v>
      </c>
      <c r="AY300" s="19" t="s">
        <v>141</v>
      </c>
      <c r="BE300" s="202">
        <f>IF(N300="základní",J300,0)</f>
        <v>0</v>
      </c>
      <c r="BF300" s="202">
        <f>IF(N300="snížená",J300,0)</f>
        <v>0</v>
      </c>
      <c r="BG300" s="202">
        <f>IF(N300="zákl. přenesená",J300,0)</f>
        <v>0</v>
      </c>
      <c r="BH300" s="202">
        <f>IF(N300="sníž. přenesená",J300,0)</f>
        <v>0</v>
      </c>
      <c r="BI300" s="202">
        <f>IF(N300="nulová",J300,0)</f>
        <v>0</v>
      </c>
      <c r="BJ300" s="19" t="s">
        <v>77</v>
      </c>
      <c r="BK300" s="202">
        <f>ROUND(I300*H300,2)</f>
        <v>0</v>
      </c>
      <c r="BL300" s="19" t="s">
        <v>148</v>
      </c>
      <c r="BM300" s="201" t="s">
        <v>636</v>
      </c>
    </row>
    <row r="301" spans="1:65" s="13" customFormat="1" ht="11.25">
      <c r="B301" s="203"/>
      <c r="C301" s="204"/>
      <c r="D301" s="205" t="s">
        <v>150</v>
      </c>
      <c r="E301" s="206" t="s">
        <v>19</v>
      </c>
      <c r="F301" s="207" t="s">
        <v>637</v>
      </c>
      <c r="G301" s="204"/>
      <c r="H301" s="208">
        <v>29.5</v>
      </c>
      <c r="I301" s="209"/>
      <c r="J301" s="204"/>
      <c r="K301" s="204"/>
      <c r="L301" s="210"/>
      <c r="M301" s="211"/>
      <c r="N301" s="212"/>
      <c r="O301" s="212"/>
      <c r="P301" s="212"/>
      <c r="Q301" s="212"/>
      <c r="R301" s="212"/>
      <c r="S301" s="212"/>
      <c r="T301" s="213"/>
      <c r="AT301" s="214" t="s">
        <v>150</v>
      </c>
      <c r="AU301" s="214" t="s">
        <v>159</v>
      </c>
      <c r="AV301" s="13" t="s">
        <v>80</v>
      </c>
      <c r="AW301" s="13" t="s">
        <v>31</v>
      </c>
      <c r="AX301" s="13" t="s">
        <v>69</v>
      </c>
      <c r="AY301" s="214" t="s">
        <v>141</v>
      </c>
    </row>
    <row r="302" spans="1:65" s="15" customFormat="1" ht="11.25">
      <c r="B302" s="225"/>
      <c r="C302" s="226"/>
      <c r="D302" s="205" t="s">
        <v>150</v>
      </c>
      <c r="E302" s="227" t="s">
        <v>19</v>
      </c>
      <c r="F302" s="228" t="s">
        <v>158</v>
      </c>
      <c r="G302" s="226"/>
      <c r="H302" s="229">
        <v>29.5</v>
      </c>
      <c r="I302" s="230"/>
      <c r="J302" s="226"/>
      <c r="K302" s="226"/>
      <c r="L302" s="231"/>
      <c r="M302" s="232"/>
      <c r="N302" s="233"/>
      <c r="O302" s="233"/>
      <c r="P302" s="233"/>
      <c r="Q302" s="233"/>
      <c r="R302" s="233"/>
      <c r="S302" s="233"/>
      <c r="T302" s="234"/>
      <c r="AT302" s="235" t="s">
        <v>150</v>
      </c>
      <c r="AU302" s="235" t="s">
        <v>159</v>
      </c>
      <c r="AV302" s="15" t="s">
        <v>148</v>
      </c>
      <c r="AW302" s="15" t="s">
        <v>31</v>
      </c>
      <c r="AX302" s="15" t="s">
        <v>77</v>
      </c>
      <c r="AY302" s="235" t="s">
        <v>141</v>
      </c>
    </row>
    <row r="303" spans="1:65" s="2" customFormat="1" ht="16.5" customHeight="1">
      <c r="A303" s="36"/>
      <c r="B303" s="37"/>
      <c r="C303" s="236" t="s">
        <v>638</v>
      </c>
      <c r="D303" s="236" t="s">
        <v>226</v>
      </c>
      <c r="E303" s="237" t="s">
        <v>639</v>
      </c>
      <c r="F303" s="238" t="s">
        <v>640</v>
      </c>
      <c r="G303" s="239" t="s">
        <v>310</v>
      </c>
      <c r="H303" s="240">
        <v>29.5</v>
      </c>
      <c r="I303" s="241"/>
      <c r="J303" s="242">
        <f>ROUND(I303*H303,2)</f>
        <v>0</v>
      </c>
      <c r="K303" s="238" t="s">
        <v>147</v>
      </c>
      <c r="L303" s="243"/>
      <c r="M303" s="244" t="s">
        <v>19</v>
      </c>
      <c r="N303" s="245" t="s">
        <v>40</v>
      </c>
      <c r="O303" s="66"/>
      <c r="P303" s="199">
        <f>O303*H303</f>
        <v>0</v>
      </c>
      <c r="Q303" s="199">
        <v>3.2000000000000003E-4</v>
      </c>
      <c r="R303" s="199">
        <f>Q303*H303</f>
        <v>9.4400000000000005E-3</v>
      </c>
      <c r="S303" s="199">
        <v>0</v>
      </c>
      <c r="T303" s="200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01" t="s">
        <v>186</v>
      </c>
      <c r="AT303" s="201" t="s">
        <v>226</v>
      </c>
      <c r="AU303" s="201" t="s">
        <v>159</v>
      </c>
      <c r="AY303" s="19" t="s">
        <v>141</v>
      </c>
      <c r="BE303" s="202">
        <f>IF(N303="základní",J303,0)</f>
        <v>0</v>
      </c>
      <c r="BF303" s="202">
        <f>IF(N303="snížená",J303,0)</f>
        <v>0</v>
      </c>
      <c r="BG303" s="202">
        <f>IF(N303="zákl. přenesená",J303,0)</f>
        <v>0</v>
      </c>
      <c r="BH303" s="202">
        <f>IF(N303="sníž. přenesená",J303,0)</f>
        <v>0</v>
      </c>
      <c r="BI303" s="202">
        <f>IF(N303="nulová",J303,0)</f>
        <v>0</v>
      </c>
      <c r="BJ303" s="19" t="s">
        <v>77</v>
      </c>
      <c r="BK303" s="202">
        <f>ROUND(I303*H303,2)</f>
        <v>0</v>
      </c>
      <c r="BL303" s="19" t="s">
        <v>148</v>
      </c>
      <c r="BM303" s="201" t="s">
        <v>641</v>
      </c>
    </row>
    <row r="304" spans="1:65" s="12" customFormat="1" ht="22.9" customHeight="1">
      <c r="B304" s="174"/>
      <c r="C304" s="175"/>
      <c r="D304" s="176" t="s">
        <v>68</v>
      </c>
      <c r="E304" s="188" t="s">
        <v>192</v>
      </c>
      <c r="F304" s="188" t="s">
        <v>642</v>
      </c>
      <c r="G304" s="175"/>
      <c r="H304" s="175"/>
      <c r="I304" s="178"/>
      <c r="J304" s="189">
        <f>BK304</f>
        <v>0</v>
      </c>
      <c r="K304" s="175"/>
      <c r="L304" s="180"/>
      <c r="M304" s="181"/>
      <c r="N304" s="182"/>
      <c r="O304" s="182"/>
      <c r="P304" s="183">
        <f>P305</f>
        <v>0</v>
      </c>
      <c r="Q304" s="182"/>
      <c r="R304" s="183">
        <f>R305</f>
        <v>38.387070000000001</v>
      </c>
      <c r="S304" s="182"/>
      <c r="T304" s="184">
        <f>T305</f>
        <v>0</v>
      </c>
      <c r="AR304" s="185" t="s">
        <v>77</v>
      </c>
      <c r="AT304" s="186" t="s">
        <v>68</v>
      </c>
      <c r="AU304" s="186" t="s">
        <v>77</v>
      </c>
      <c r="AY304" s="185" t="s">
        <v>141</v>
      </c>
      <c r="BK304" s="187">
        <f>BK305</f>
        <v>0</v>
      </c>
    </row>
    <row r="305" spans="1:65" s="12" customFormat="1" ht="20.85" customHeight="1">
      <c r="B305" s="174"/>
      <c r="C305" s="175"/>
      <c r="D305" s="176" t="s">
        <v>68</v>
      </c>
      <c r="E305" s="188" t="s">
        <v>643</v>
      </c>
      <c r="F305" s="188" t="s">
        <v>644</v>
      </c>
      <c r="G305" s="175"/>
      <c r="H305" s="175"/>
      <c r="I305" s="178"/>
      <c r="J305" s="189">
        <f>BK305</f>
        <v>0</v>
      </c>
      <c r="K305" s="175"/>
      <c r="L305" s="180"/>
      <c r="M305" s="181"/>
      <c r="N305" s="182"/>
      <c r="O305" s="182"/>
      <c r="P305" s="183">
        <f>SUM(P306:P328)</f>
        <v>0</v>
      </c>
      <c r="Q305" s="182"/>
      <c r="R305" s="183">
        <f>SUM(R306:R328)</f>
        <v>38.387070000000001</v>
      </c>
      <c r="S305" s="182"/>
      <c r="T305" s="184">
        <f>SUM(T306:T328)</f>
        <v>0</v>
      </c>
      <c r="AR305" s="185" t="s">
        <v>77</v>
      </c>
      <c r="AT305" s="186" t="s">
        <v>68</v>
      </c>
      <c r="AU305" s="186" t="s">
        <v>80</v>
      </c>
      <c r="AY305" s="185" t="s">
        <v>141</v>
      </c>
      <c r="BK305" s="187">
        <f>SUM(BK306:BK328)</f>
        <v>0</v>
      </c>
    </row>
    <row r="306" spans="1:65" s="2" customFormat="1" ht="16.5" customHeight="1">
      <c r="A306" s="36"/>
      <c r="B306" s="37"/>
      <c r="C306" s="190" t="s">
        <v>645</v>
      </c>
      <c r="D306" s="190" t="s">
        <v>143</v>
      </c>
      <c r="E306" s="191" t="s">
        <v>646</v>
      </c>
      <c r="F306" s="192" t="s">
        <v>647</v>
      </c>
      <c r="G306" s="193" t="s">
        <v>320</v>
      </c>
      <c r="H306" s="194">
        <v>3</v>
      </c>
      <c r="I306" s="195"/>
      <c r="J306" s="196">
        <f>ROUND(I306*H306,2)</f>
        <v>0</v>
      </c>
      <c r="K306" s="192" t="s">
        <v>147</v>
      </c>
      <c r="L306" s="41"/>
      <c r="M306" s="197" t="s">
        <v>19</v>
      </c>
      <c r="N306" s="198" t="s">
        <v>40</v>
      </c>
      <c r="O306" s="66"/>
      <c r="P306" s="199">
        <f>O306*H306</f>
        <v>0</v>
      </c>
      <c r="Q306" s="199">
        <v>6.9999999999999999E-4</v>
      </c>
      <c r="R306" s="199">
        <f>Q306*H306</f>
        <v>2.0999999999999999E-3</v>
      </c>
      <c r="S306" s="199">
        <v>0</v>
      </c>
      <c r="T306" s="200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01" t="s">
        <v>148</v>
      </c>
      <c r="AT306" s="201" t="s">
        <v>143</v>
      </c>
      <c r="AU306" s="201" t="s">
        <v>159</v>
      </c>
      <c r="AY306" s="19" t="s">
        <v>141</v>
      </c>
      <c r="BE306" s="202">
        <f>IF(N306="základní",J306,0)</f>
        <v>0</v>
      </c>
      <c r="BF306" s="202">
        <f>IF(N306="snížená",J306,0)</f>
        <v>0</v>
      </c>
      <c r="BG306" s="202">
        <f>IF(N306="zákl. přenesená",J306,0)</f>
        <v>0</v>
      </c>
      <c r="BH306" s="202">
        <f>IF(N306="sníž. přenesená",J306,0)</f>
        <v>0</v>
      </c>
      <c r="BI306" s="202">
        <f>IF(N306="nulová",J306,0)</f>
        <v>0</v>
      </c>
      <c r="BJ306" s="19" t="s">
        <v>77</v>
      </c>
      <c r="BK306" s="202">
        <f>ROUND(I306*H306,2)</f>
        <v>0</v>
      </c>
      <c r="BL306" s="19" t="s">
        <v>148</v>
      </c>
      <c r="BM306" s="201" t="s">
        <v>648</v>
      </c>
    </row>
    <row r="307" spans="1:65" s="14" customFormat="1" ht="11.25">
      <c r="B307" s="215"/>
      <c r="C307" s="216"/>
      <c r="D307" s="205" t="s">
        <v>150</v>
      </c>
      <c r="E307" s="217" t="s">
        <v>19</v>
      </c>
      <c r="F307" s="218" t="s">
        <v>649</v>
      </c>
      <c r="G307" s="216"/>
      <c r="H307" s="217" t="s">
        <v>19</v>
      </c>
      <c r="I307" s="219"/>
      <c r="J307" s="216"/>
      <c r="K307" s="216"/>
      <c r="L307" s="220"/>
      <c r="M307" s="221"/>
      <c r="N307" s="222"/>
      <c r="O307" s="222"/>
      <c r="P307" s="222"/>
      <c r="Q307" s="222"/>
      <c r="R307" s="222"/>
      <c r="S307" s="222"/>
      <c r="T307" s="223"/>
      <c r="AT307" s="224" t="s">
        <v>150</v>
      </c>
      <c r="AU307" s="224" t="s">
        <v>159</v>
      </c>
      <c r="AV307" s="14" t="s">
        <v>77</v>
      </c>
      <c r="AW307" s="14" t="s">
        <v>31</v>
      </c>
      <c r="AX307" s="14" t="s">
        <v>69</v>
      </c>
      <c r="AY307" s="224" t="s">
        <v>141</v>
      </c>
    </row>
    <row r="308" spans="1:65" s="13" customFormat="1" ht="11.25">
      <c r="B308" s="203"/>
      <c r="C308" s="204"/>
      <c r="D308" s="205" t="s">
        <v>150</v>
      </c>
      <c r="E308" s="206" t="s">
        <v>19</v>
      </c>
      <c r="F308" s="207" t="s">
        <v>650</v>
      </c>
      <c r="G308" s="204"/>
      <c r="H308" s="208">
        <v>3</v>
      </c>
      <c r="I308" s="209"/>
      <c r="J308" s="204"/>
      <c r="K308" s="204"/>
      <c r="L308" s="210"/>
      <c r="M308" s="211"/>
      <c r="N308" s="212"/>
      <c r="O308" s="212"/>
      <c r="P308" s="212"/>
      <c r="Q308" s="212"/>
      <c r="R308" s="212"/>
      <c r="S308" s="212"/>
      <c r="T308" s="213"/>
      <c r="AT308" s="214" t="s">
        <v>150</v>
      </c>
      <c r="AU308" s="214" t="s">
        <v>159</v>
      </c>
      <c r="AV308" s="13" t="s">
        <v>80</v>
      </c>
      <c r="AW308" s="13" t="s">
        <v>31</v>
      </c>
      <c r="AX308" s="13" t="s">
        <v>69</v>
      </c>
      <c r="AY308" s="214" t="s">
        <v>141</v>
      </c>
    </row>
    <row r="309" spans="1:65" s="15" customFormat="1" ht="11.25">
      <c r="B309" s="225"/>
      <c r="C309" s="226"/>
      <c r="D309" s="205" t="s">
        <v>150</v>
      </c>
      <c r="E309" s="227" t="s">
        <v>19</v>
      </c>
      <c r="F309" s="228" t="s">
        <v>158</v>
      </c>
      <c r="G309" s="226"/>
      <c r="H309" s="229">
        <v>3</v>
      </c>
      <c r="I309" s="230"/>
      <c r="J309" s="226"/>
      <c r="K309" s="226"/>
      <c r="L309" s="231"/>
      <c r="M309" s="232"/>
      <c r="N309" s="233"/>
      <c r="O309" s="233"/>
      <c r="P309" s="233"/>
      <c r="Q309" s="233"/>
      <c r="R309" s="233"/>
      <c r="S309" s="233"/>
      <c r="T309" s="234"/>
      <c r="AT309" s="235" t="s">
        <v>150</v>
      </c>
      <c r="AU309" s="235" t="s">
        <v>159</v>
      </c>
      <c r="AV309" s="15" t="s">
        <v>148</v>
      </c>
      <c r="AW309" s="15" t="s">
        <v>31</v>
      </c>
      <c r="AX309" s="15" t="s">
        <v>77</v>
      </c>
      <c r="AY309" s="235" t="s">
        <v>141</v>
      </c>
    </row>
    <row r="310" spans="1:65" s="2" customFormat="1" ht="16.5" customHeight="1">
      <c r="A310" s="36"/>
      <c r="B310" s="37"/>
      <c r="C310" s="236" t="s">
        <v>561</v>
      </c>
      <c r="D310" s="236" t="s">
        <v>226</v>
      </c>
      <c r="E310" s="237" t="s">
        <v>651</v>
      </c>
      <c r="F310" s="238" t="s">
        <v>652</v>
      </c>
      <c r="G310" s="239" t="s">
        <v>320</v>
      </c>
      <c r="H310" s="240">
        <v>3</v>
      </c>
      <c r="I310" s="241"/>
      <c r="J310" s="242">
        <f t="shared" ref="J310:J315" si="0">ROUND(I310*H310,2)</f>
        <v>0</v>
      </c>
      <c r="K310" s="238" t="s">
        <v>147</v>
      </c>
      <c r="L310" s="243"/>
      <c r="M310" s="244" t="s">
        <v>19</v>
      </c>
      <c r="N310" s="245" t="s">
        <v>40</v>
      </c>
      <c r="O310" s="66"/>
      <c r="P310" s="199">
        <f t="shared" ref="P310:P315" si="1">O310*H310</f>
        <v>0</v>
      </c>
      <c r="Q310" s="199">
        <v>1.2999999999999999E-3</v>
      </c>
      <c r="R310" s="199">
        <f t="shared" ref="R310:R315" si="2">Q310*H310</f>
        <v>3.8999999999999998E-3</v>
      </c>
      <c r="S310" s="199">
        <v>0</v>
      </c>
      <c r="T310" s="200">
        <f t="shared" ref="T310:T315" si="3"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201" t="s">
        <v>186</v>
      </c>
      <c r="AT310" s="201" t="s">
        <v>226</v>
      </c>
      <c r="AU310" s="201" t="s">
        <v>159</v>
      </c>
      <c r="AY310" s="19" t="s">
        <v>141</v>
      </c>
      <c r="BE310" s="202">
        <f t="shared" ref="BE310:BE315" si="4">IF(N310="základní",J310,0)</f>
        <v>0</v>
      </c>
      <c r="BF310" s="202">
        <f t="shared" ref="BF310:BF315" si="5">IF(N310="snížená",J310,0)</f>
        <v>0</v>
      </c>
      <c r="BG310" s="202">
        <f t="shared" ref="BG310:BG315" si="6">IF(N310="zákl. přenesená",J310,0)</f>
        <v>0</v>
      </c>
      <c r="BH310" s="202">
        <f t="shared" ref="BH310:BH315" si="7">IF(N310="sníž. přenesená",J310,0)</f>
        <v>0</v>
      </c>
      <c r="BI310" s="202">
        <f t="shared" ref="BI310:BI315" si="8">IF(N310="nulová",J310,0)</f>
        <v>0</v>
      </c>
      <c r="BJ310" s="19" t="s">
        <v>77</v>
      </c>
      <c r="BK310" s="202">
        <f t="shared" ref="BK310:BK315" si="9">ROUND(I310*H310,2)</f>
        <v>0</v>
      </c>
      <c r="BL310" s="19" t="s">
        <v>148</v>
      </c>
      <c r="BM310" s="201" t="s">
        <v>653</v>
      </c>
    </row>
    <row r="311" spans="1:65" s="2" customFormat="1" ht="16.5" customHeight="1">
      <c r="A311" s="36"/>
      <c r="B311" s="37"/>
      <c r="C311" s="236" t="s">
        <v>585</v>
      </c>
      <c r="D311" s="236" t="s">
        <v>226</v>
      </c>
      <c r="E311" s="237" t="s">
        <v>654</v>
      </c>
      <c r="F311" s="238" t="s">
        <v>655</v>
      </c>
      <c r="G311" s="239" t="s">
        <v>320</v>
      </c>
      <c r="H311" s="240">
        <v>3</v>
      </c>
      <c r="I311" s="241"/>
      <c r="J311" s="242">
        <f t="shared" si="0"/>
        <v>0</v>
      </c>
      <c r="K311" s="238" t="s">
        <v>147</v>
      </c>
      <c r="L311" s="243"/>
      <c r="M311" s="244" t="s">
        <v>19</v>
      </c>
      <c r="N311" s="245" t="s">
        <v>40</v>
      </c>
      <c r="O311" s="66"/>
      <c r="P311" s="199">
        <f t="shared" si="1"/>
        <v>0</v>
      </c>
      <c r="Q311" s="199">
        <v>2.5000000000000001E-3</v>
      </c>
      <c r="R311" s="199">
        <f t="shared" si="2"/>
        <v>7.4999999999999997E-3</v>
      </c>
      <c r="S311" s="199">
        <v>0</v>
      </c>
      <c r="T311" s="200">
        <f t="shared" si="3"/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201" t="s">
        <v>186</v>
      </c>
      <c r="AT311" s="201" t="s">
        <v>226</v>
      </c>
      <c r="AU311" s="201" t="s">
        <v>159</v>
      </c>
      <c r="AY311" s="19" t="s">
        <v>141</v>
      </c>
      <c r="BE311" s="202">
        <f t="shared" si="4"/>
        <v>0</v>
      </c>
      <c r="BF311" s="202">
        <f t="shared" si="5"/>
        <v>0</v>
      </c>
      <c r="BG311" s="202">
        <f t="shared" si="6"/>
        <v>0</v>
      </c>
      <c r="BH311" s="202">
        <f t="shared" si="7"/>
        <v>0</v>
      </c>
      <c r="BI311" s="202">
        <f t="shared" si="8"/>
        <v>0</v>
      </c>
      <c r="BJ311" s="19" t="s">
        <v>77</v>
      </c>
      <c r="BK311" s="202">
        <f t="shared" si="9"/>
        <v>0</v>
      </c>
      <c r="BL311" s="19" t="s">
        <v>148</v>
      </c>
      <c r="BM311" s="201" t="s">
        <v>656</v>
      </c>
    </row>
    <row r="312" spans="1:65" s="2" customFormat="1" ht="16.5" customHeight="1">
      <c r="A312" s="36"/>
      <c r="B312" s="37"/>
      <c r="C312" s="236" t="s">
        <v>657</v>
      </c>
      <c r="D312" s="236" t="s">
        <v>226</v>
      </c>
      <c r="E312" s="237" t="s">
        <v>658</v>
      </c>
      <c r="F312" s="238" t="s">
        <v>659</v>
      </c>
      <c r="G312" s="239" t="s">
        <v>320</v>
      </c>
      <c r="H312" s="240">
        <v>3</v>
      </c>
      <c r="I312" s="241"/>
      <c r="J312" s="242">
        <f t="shared" si="0"/>
        <v>0</v>
      </c>
      <c r="K312" s="238" t="s">
        <v>147</v>
      </c>
      <c r="L312" s="243"/>
      <c r="M312" s="244" t="s">
        <v>19</v>
      </c>
      <c r="N312" s="245" t="s">
        <v>40</v>
      </c>
      <c r="O312" s="66"/>
      <c r="P312" s="199">
        <f t="shared" si="1"/>
        <v>0</v>
      </c>
      <c r="Q312" s="199">
        <v>3.0000000000000001E-3</v>
      </c>
      <c r="R312" s="199">
        <f t="shared" si="2"/>
        <v>9.0000000000000011E-3</v>
      </c>
      <c r="S312" s="199">
        <v>0</v>
      </c>
      <c r="T312" s="200">
        <f t="shared" si="3"/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201" t="s">
        <v>186</v>
      </c>
      <c r="AT312" s="201" t="s">
        <v>226</v>
      </c>
      <c r="AU312" s="201" t="s">
        <v>159</v>
      </c>
      <c r="AY312" s="19" t="s">
        <v>141</v>
      </c>
      <c r="BE312" s="202">
        <f t="shared" si="4"/>
        <v>0</v>
      </c>
      <c r="BF312" s="202">
        <f t="shared" si="5"/>
        <v>0</v>
      </c>
      <c r="BG312" s="202">
        <f t="shared" si="6"/>
        <v>0</v>
      </c>
      <c r="BH312" s="202">
        <f t="shared" si="7"/>
        <v>0</v>
      </c>
      <c r="BI312" s="202">
        <f t="shared" si="8"/>
        <v>0</v>
      </c>
      <c r="BJ312" s="19" t="s">
        <v>77</v>
      </c>
      <c r="BK312" s="202">
        <f t="shared" si="9"/>
        <v>0</v>
      </c>
      <c r="BL312" s="19" t="s">
        <v>148</v>
      </c>
      <c r="BM312" s="201" t="s">
        <v>660</v>
      </c>
    </row>
    <row r="313" spans="1:65" s="2" customFormat="1" ht="16.5" customHeight="1">
      <c r="A313" s="36"/>
      <c r="B313" s="37"/>
      <c r="C313" s="236" t="s">
        <v>597</v>
      </c>
      <c r="D313" s="236" t="s">
        <v>226</v>
      </c>
      <c r="E313" s="237" t="s">
        <v>661</v>
      </c>
      <c r="F313" s="238" t="s">
        <v>662</v>
      </c>
      <c r="G313" s="239" t="s">
        <v>320</v>
      </c>
      <c r="H313" s="240">
        <v>3</v>
      </c>
      <c r="I313" s="241"/>
      <c r="J313" s="242">
        <f t="shared" si="0"/>
        <v>0</v>
      </c>
      <c r="K313" s="238" t="s">
        <v>147</v>
      </c>
      <c r="L313" s="243"/>
      <c r="M313" s="244" t="s">
        <v>19</v>
      </c>
      <c r="N313" s="245" t="s">
        <v>40</v>
      </c>
      <c r="O313" s="66"/>
      <c r="P313" s="199">
        <f t="shared" si="1"/>
        <v>0</v>
      </c>
      <c r="Q313" s="199">
        <v>3.5E-4</v>
      </c>
      <c r="R313" s="199">
        <f t="shared" si="2"/>
        <v>1.0499999999999999E-3</v>
      </c>
      <c r="S313" s="199">
        <v>0</v>
      </c>
      <c r="T313" s="200">
        <f t="shared" si="3"/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201" t="s">
        <v>186</v>
      </c>
      <c r="AT313" s="201" t="s">
        <v>226</v>
      </c>
      <c r="AU313" s="201" t="s">
        <v>159</v>
      </c>
      <c r="AY313" s="19" t="s">
        <v>141</v>
      </c>
      <c r="BE313" s="202">
        <f t="shared" si="4"/>
        <v>0</v>
      </c>
      <c r="BF313" s="202">
        <f t="shared" si="5"/>
        <v>0</v>
      </c>
      <c r="BG313" s="202">
        <f t="shared" si="6"/>
        <v>0</v>
      </c>
      <c r="BH313" s="202">
        <f t="shared" si="7"/>
        <v>0</v>
      </c>
      <c r="BI313" s="202">
        <f t="shared" si="8"/>
        <v>0</v>
      </c>
      <c r="BJ313" s="19" t="s">
        <v>77</v>
      </c>
      <c r="BK313" s="202">
        <f t="shared" si="9"/>
        <v>0</v>
      </c>
      <c r="BL313" s="19" t="s">
        <v>148</v>
      </c>
      <c r="BM313" s="201" t="s">
        <v>663</v>
      </c>
    </row>
    <row r="314" spans="1:65" s="2" customFormat="1" ht="16.5" customHeight="1">
      <c r="A314" s="36"/>
      <c r="B314" s="37"/>
      <c r="C314" s="236" t="s">
        <v>664</v>
      </c>
      <c r="D314" s="236" t="s">
        <v>226</v>
      </c>
      <c r="E314" s="237" t="s">
        <v>665</v>
      </c>
      <c r="F314" s="238" t="s">
        <v>666</v>
      </c>
      <c r="G314" s="239" t="s">
        <v>320</v>
      </c>
      <c r="H314" s="240">
        <v>3</v>
      </c>
      <c r="I314" s="241"/>
      <c r="J314" s="242">
        <f t="shared" si="0"/>
        <v>0</v>
      </c>
      <c r="K314" s="238" t="s">
        <v>147</v>
      </c>
      <c r="L314" s="243"/>
      <c r="M314" s="244" t="s">
        <v>19</v>
      </c>
      <c r="N314" s="245" t="s">
        <v>40</v>
      </c>
      <c r="O314" s="66"/>
      <c r="P314" s="199">
        <f t="shared" si="1"/>
        <v>0</v>
      </c>
      <c r="Q314" s="199">
        <v>1E-4</v>
      </c>
      <c r="R314" s="199">
        <f t="shared" si="2"/>
        <v>3.0000000000000003E-4</v>
      </c>
      <c r="S314" s="199">
        <v>0</v>
      </c>
      <c r="T314" s="200">
        <f t="shared" si="3"/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201" t="s">
        <v>186</v>
      </c>
      <c r="AT314" s="201" t="s">
        <v>226</v>
      </c>
      <c r="AU314" s="201" t="s">
        <v>159</v>
      </c>
      <c r="AY314" s="19" t="s">
        <v>141</v>
      </c>
      <c r="BE314" s="202">
        <f t="shared" si="4"/>
        <v>0</v>
      </c>
      <c r="BF314" s="202">
        <f t="shared" si="5"/>
        <v>0</v>
      </c>
      <c r="BG314" s="202">
        <f t="shared" si="6"/>
        <v>0</v>
      </c>
      <c r="BH314" s="202">
        <f t="shared" si="7"/>
        <v>0</v>
      </c>
      <c r="BI314" s="202">
        <f t="shared" si="8"/>
        <v>0</v>
      </c>
      <c r="BJ314" s="19" t="s">
        <v>77</v>
      </c>
      <c r="BK314" s="202">
        <f t="shared" si="9"/>
        <v>0</v>
      </c>
      <c r="BL314" s="19" t="s">
        <v>148</v>
      </c>
      <c r="BM314" s="201" t="s">
        <v>667</v>
      </c>
    </row>
    <row r="315" spans="1:65" s="2" customFormat="1" ht="36" customHeight="1">
      <c r="A315" s="36"/>
      <c r="B315" s="37"/>
      <c r="C315" s="190" t="s">
        <v>668</v>
      </c>
      <c r="D315" s="190" t="s">
        <v>143</v>
      </c>
      <c r="E315" s="191" t="s">
        <v>669</v>
      </c>
      <c r="F315" s="192" t="s">
        <v>670</v>
      </c>
      <c r="G315" s="193" t="s">
        <v>310</v>
      </c>
      <c r="H315" s="194">
        <v>119</v>
      </c>
      <c r="I315" s="195"/>
      <c r="J315" s="196">
        <f t="shared" si="0"/>
        <v>0</v>
      </c>
      <c r="K315" s="192" t="s">
        <v>147</v>
      </c>
      <c r="L315" s="41"/>
      <c r="M315" s="197" t="s">
        <v>19</v>
      </c>
      <c r="N315" s="198" t="s">
        <v>40</v>
      </c>
      <c r="O315" s="66"/>
      <c r="P315" s="199">
        <f t="shared" si="1"/>
        <v>0</v>
      </c>
      <c r="Q315" s="199">
        <v>8.9779999999999999E-2</v>
      </c>
      <c r="R315" s="199">
        <f t="shared" si="2"/>
        <v>10.683819999999999</v>
      </c>
      <c r="S315" s="199">
        <v>0</v>
      </c>
      <c r="T315" s="200">
        <f t="shared" si="3"/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201" t="s">
        <v>148</v>
      </c>
      <c r="AT315" s="201" t="s">
        <v>143</v>
      </c>
      <c r="AU315" s="201" t="s">
        <v>159</v>
      </c>
      <c r="AY315" s="19" t="s">
        <v>141</v>
      </c>
      <c r="BE315" s="202">
        <f t="shared" si="4"/>
        <v>0</v>
      </c>
      <c r="BF315" s="202">
        <f t="shared" si="5"/>
        <v>0</v>
      </c>
      <c r="BG315" s="202">
        <f t="shared" si="6"/>
        <v>0</v>
      </c>
      <c r="BH315" s="202">
        <f t="shared" si="7"/>
        <v>0</v>
      </c>
      <c r="BI315" s="202">
        <f t="shared" si="8"/>
        <v>0</v>
      </c>
      <c r="BJ315" s="19" t="s">
        <v>77</v>
      </c>
      <c r="BK315" s="202">
        <f t="shared" si="9"/>
        <v>0</v>
      </c>
      <c r="BL315" s="19" t="s">
        <v>148</v>
      </c>
      <c r="BM315" s="201" t="s">
        <v>671</v>
      </c>
    </row>
    <row r="316" spans="1:65" s="13" customFormat="1" ht="11.25">
      <c r="B316" s="203"/>
      <c r="C316" s="204"/>
      <c r="D316" s="205" t="s">
        <v>150</v>
      </c>
      <c r="E316" s="206" t="s">
        <v>19</v>
      </c>
      <c r="F316" s="207" t="s">
        <v>672</v>
      </c>
      <c r="G316" s="204"/>
      <c r="H316" s="208">
        <v>119</v>
      </c>
      <c r="I316" s="209"/>
      <c r="J316" s="204"/>
      <c r="K316" s="204"/>
      <c r="L316" s="210"/>
      <c r="M316" s="211"/>
      <c r="N316" s="212"/>
      <c r="O316" s="212"/>
      <c r="P316" s="212"/>
      <c r="Q316" s="212"/>
      <c r="R316" s="212"/>
      <c r="S316" s="212"/>
      <c r="T316" s="213"/>
      <c r="AT316" s="214" t="s">
        <v>150</v>
      </c>
      <c r="AU316" s="214" t="s">
        <v>159</v>
      </c>
      <c r="AV316" s="13" t="s">
        <v>80</v>
      </c>
      <c r="AW316" s="13" t="s">
        <v>31</v>
      </c>
      <c r="AX316" s="13" t="s">
        <v>69</v>
      </c>
      <c r="AY316" s="214" t="s">
        <v>141</v>
      </c>
    </row>
    <row r="317" spans="1:65" s="15" customFormat="1" ht="11.25">
      <c r="B317" s="225"/>
      <c r="C317" s="226"/>
      <c r="D317" s="205" t="s">
        <v>150</v>
      </c>
      <c r="E317" s="227" t="s">
        <v>19</v>
      </c>
      <c r="F317" s="228" t="s">
        <v>158</v>
      </c>
      <c r="G317" s="226"/>
      <c r="H317" s="229">
        <v>119</v>
      </c>
      <c r="I317" s="230"/>
      <c r="J317" s="226"/>
      <c r="K317" s="226"/>
      <c r="L317" s="231"/>
      <c r="M317" s="232"/>
      <c r="N317" s="233"/>
      <c r="O317" s="233"/>
      <c r="P317" s="233"/>
      <c r="Q317" s="233"/>
      <c r="R317" s="233"/>
      <c r="S317" s="233"/>
      <c r="T317" s="234"/>
      <c r="AT317" s="235" t="s">
        <v>150</v>
      </c>
      <c r="AU317" s="235" t="s">
        <v>159</v>
      </c>
      <c r="AV317" s="15" t="s">
        <v>148</v>
      </c>
      <c r="AW317" s="15" t="s">
        <v>31</v>
      </c>
      <c r="AX317" s="15" t="s">
        <v>77</v>
      </c>
      <c r="AY317" s="235" t="s">
        <v>141</v>
      </c>
    </row>
    <row r="318" spans="1:65" s="2" customFormat="1" ht="16.5" customHeight="1">
      <c r="A318" s="36"/>
      <c r="B318" s="37"/>
      <c r="C318" s="236" t="s">
        <v>673</v>
      </c>
      <c r="D318" s="236" t="s">
        <v>226</v>
      </c>
      <c r="E318" s="237" t="s">
        <v>674</v>
      </c>
      <c r="F318" s="238" t="s">
        <v>675</v>
      </c>
      <c r="G318" s="239" t="s">
        <v>234</v>
      </c>
      <c r="H318" s="240">
        <v>11.9</v>
      </c>
      <c r="I318" s="241"/>
      <c r="J318" s="242">
        <f>ROUND(I318*H318,2)</f>
        <v>0</v>
      </c>
      <c r="K318" s="238" t="s">
        <v>147</v>
      </c>
      <c r="L318" s="243"/>
      <c r="M318" s="244" t="s">
        <v>19</v>
      </c>
      <c r="N318" s="245" t="s">
        <v>40</v>
      </c>
      <c r="O318" s="66"/>
      <c r="P318" s="199">
        <f>O318*H318</f>
        <v>0</v>
      </c>
      <c r="Q318" s="199">
        <v>0.222</v>
      </c>
      <c r="R318" s="199">
        <f>Q318*H318</f>
        <v>2.6417999999999999</v>
      </c>
      <c r="S318" s="199">
        <v>0</v>
      </c>
      <c r="T318" s="200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201" t="s">
        <v>186</v>
      </c>
      <c r="AT318" s="201" t="s">
        <v>226</v>
      </c>
      <c r="AU318" s="201" t="s">
        <v>159</v>
      </c>
      <c r="AY318" s="19" t="s">
        <v>141</v>
      </c>
      <c r="BE318" s="202">
        <f>IF(N318="základní",J318,0)</f>
        <v>0</v>
      </c>
      <c r="BF318" s="202">
        <f>IF(N318="snížená",J318,0)</f>
        <v>0</v>
      </c>
      <c r="BG318" s="202">
        <f>IF(N318="zákl. přenesená",J318,0)</f>
        <v>0</v>
      </c>
      <c r="BH318" s="202">
        <f>IF(N318="sníž. přenesená",J318,0)</f>
        <v>0</v>
      </c>
      <c r="BI318" s="202">
        <f>IF(N318="nulová",J318,0)</f>
        <v>0</v>
      </c>
      <c r="BJ318" s="19" t="s">
        <v>77</v>
      </c>
      <c r="BK318" s="202">
        <f>ROUND(I318*H318,2)</f>
        <v>0</v>
      </c>
      <c r="BL318" s="19" t="s">
        <v>148</v>
      </c>
      <c r="BM318" s="201" t="s">
        <v>676</v>
      </c>
    </row>
    <row r="319" spans="1:65" s="13" customFormat="1" ht="11.25">
      <c r="B319" s="203"/>
      <c r="C319" s="204"/>
      <c r="D319" s="205" t="s">
        <v>150</v>
      </c>
      <c r="E319" s="206" t="s">
        <v>19</v>
      </c>
      <c r="F319" s="207" t="s">
        <v>677</v>
      </c>
      <c r="G319" s="204"/>
      <c r="H319" s="208">
        <v>11.9</v>
      </c>
      <c r="I319" s="209"/>
      <c r="J319" s="204"/>
      <c r="K319" s="204"/>
      <c r="L319" s="210"/>
      <c r="M319" s="211"/>
      <c r="N319" s="212"/>
      <c r="O319" s="212"/>
      <c r="P319" s="212"/>
      <c r="Q319" s="212"/>
      <c r="R319" s="212"/>
      <c r="S319" s="212"/>
      <c r="T319" s="213"/>
      <c r="AT319" s="214" t="s">
        <v>150</v>
      </c>
      <c r="AU319" s="214" t="s">
        <v>159</v>
      </c>
      <c r="AV319" s="13" t="s">
        <v>80</v>
      </c>
      <c r="AW319" s="13" t="s">
        <v>31</v>
      </c>
      <c r="AX319" s="13" t="s">
        <v>69</v>
      </c>
      <c r="AY319" s="214" t="s">
        <v>141</v>
      </c>
    </row>
    <row r="320" spans="1:65" s="15" customFormat="1" ht="11.25">
      <c r="B320" s="225"/>
      <c r="C320" s="226"/>
      <c r="D320" s="205" t="s">
        <v>150</v>
      </c>
      <c r="E320" s="227" t="s">
        <v>19</v>
      </c>
      <c r="F320" s="228" t="s">
        <v>158</v>
      </c>
      <c r="G320" s="226"/>
      <c r="H320" s="229">
        <v>11.9</v>
      </c>
      <c r="I320" s="230"/>
      <c r="J320" s="226"/>
      <c r="K320" s="226"/>
      <c r="L320" s="231"/>
      <c r="M320" s="232"/>
      <c r="N320" s="233"/>
      <c r="O320" s="233"/>
      <c r="P320" s="233"/>
      <c r="Q320" s="233"/>
      <c r="R320" s="233"/>
      <c r="S320" s="233"/>
      <c r="T320" s="234"/>
      <c r="AT320" s="235" t="s">
        <v>150</v>
      </c>
      <c r="AU320" s="235" t="s">
        <v>159</v>
      </c>
      <c r="AV320" s="15" t="s">
        <v>148</v>
      </c>
      <c r="AW320" s="15" t="s">
        <v>31</v>
      </c>
      <c r="AX320" s="15" t="s">
        <v>77</v>
      </c>
      <c r="AY320" s="235" t="s">
        <v>141</v>
      </c>
    </row>
    <row r="321" spans="1:65" s="2" customFormat="1" ht="24" customHeight="1">
      <c r="A321" s="36"/>
      <c r="B321" s="37"/>
      <c r="C321" s="190" t="s">
        <v>678</v>
      </c>
      <c r="D321" s="190" t="s">
        <v>143</v>
      </c>
      <c r="E321" s="191" t="s">
        <v>679</v>
      </c>
      <c r="F321" s="192" t="s">
        <v>680</v>
      </c>
      <c r="G321" s="193" t="s">
        <v>310</v>
      </c>
      <c r="H321" s="194">
        <v>119</v>
      </c>
      <c r="I321" s="195"/>
      <c r="J321" s="196">
        <f>ROUND(I321*H321,2)</f>
        <v>0</v>
      </c>
      <c r="K321" s="192" t="s">
        <v>147</v>
      </c>
      <c r="L321" s="41"/>
      <c r="M321" s="197" t="s">
        <v>19</v>
      </c>
      <c r="N321" s="198" t="s">
        <v>40</v>
      </c>
      <c r="O321" s="66"/>
      <c r="P321" s="199">
        <f>O321*H321</f>
        <v>0</v>
      </c>
      <c r="Q321" s="199">
        <v>0.15540000000000001</v>
      </c>
      <c r="R321" s="199">
        <f>Q321*H321</f>
        <v>18.492599999999999</v>
      </c>
      <c r="S321" s="199">
        <v>0</v>
      </c>
      <c r="T321" s="200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201" t="s">
        <v>148</v>
      </c>
      <c r="AT321" s="201" t="s">
        <v>143</v>
      </c>
      <c r="AU321" s="201" t="s">
        <v>159</v>
      </c>
      <c r="AY321" s="19" t="s">
        <v>141</v>
      </c>
      <c r="BE321" s="202">
        <f>IF(N321="základní",J321,0)</f>
        <v>0</v>
      </c>
      <c r="BF321" s="202">
        <f>IF(N321="snížená",J321,0)</f>
        <v>0</v>
      </c>
      <c r="BG321" s="202">
        <f>IF(N321="zákl. přenesená",J321,0)</f>
        <v>0</v>
      </c>
      <c r="BH321" s="202">
        <f>IF(N321="sníž. přenesená",J321,0)</f>
        <v>0</v>
      </c>
      <c r="BI321" s="202">
        <f>IF(N321="nulová",J321,0)</f>
        <v>0</v>
      </c>
      <c r="BJ321" s="19" t="s">
        <v>77</v>
      </c>
      <c r="BK321" s="202">
        <f>ROUND(I321*H321,2)</f>
        <v>0</v>
      </c>
      <c r="BL321" s="19" t="s">
        <v>148</v>
      </c>
      <c r="BM321" s="201" t="s">
        <v>681</v>
      </c>
    </row>
    <row r="322" spans="1:65" s="13" customFormat="1" ht="11.25">
      <c r="B322" s="203"/>
      <c r="C322" s="204"/>
      <c r="D322" s="205" t="s">
        <v>150</v>
      </c>
      <c r="E322" s="206" t="s">
        <v>19</v>
      </c>
      <c r="F322" s="207" t="s">
        <v>672</v>
      </c>
      <c r="G322" s="204"/>
      <c r="H322" s="208">
        <v>119</v>
      </c>
      <c r="I322" s="209"/>
      <c r="J322" s="204"/>
      <c r="K322" s="204"/>
      <c r="L322" s="210"/>
      <c r="M322" s="211"/>
      <c r="N322" s="212"/>
      <c r="O322" s="212"/>
      <c r="P322" s="212"/>
      <c r="Q322" s="212"/>
      <c r="R322" s="212"/>
      <c r="S322" s="212"/>
      <c r="T322" s="213"/>
      <c r="AT322" s="214" t="s">
        <v>150</v>
      </c>
      <c r="AU322" s="214" t="s">
        <v>159</v>
      </c>
      <c r="AV322" s="13" t="s">
        <v>80</v>
      </c>
      <c r="AW322" s="13" t="s">
        <v>31</v>
      </c>
      <c r="AX322" s="13" t="s">
        <v>69</v>
      </c>
      <c r="AY322" s="214" t="s">
        <v>141</v>
      </c>
    </row>
    <row r="323" spans="1:65" s="15" customFormat="1" ht="11.25">
      <c r="B323" s="225"/>
      <c r="C323" s="226"/>
      <c r="D323" s="205" t="s">
        <v>150</v>
      </c>
      <c r="E323" s="227" t="s">
        <v>19</v>
      </c>
      <c r="F323" s="228" t="s">
        <v>158</v>
      </c>
      <c r="G323" s="226"/>
      <c r="H323" s="229">
        <v>119</v>
      </c>
      <c r="I323" s="230"/>
      <c r="J323" s="226"/>
      <c r="K323" s="226"/>
      <c r="L323" s="231"/>
      <c r="M323" s="232"/>
      <c r="N323" s="233"/>
      <c r="O323" s="233"/>
      <c r="P323" s="233"/>
      <c r="Q323" s="233"/>
      <c r="R323" s="233"/>
      <c r="S323" s="233"/>
      <c r="T323" s="234"/>
      <c r="AT323" s="235" t="s">
        <v>150</v>
      </c>
      <c r="AU323" s="235" t="s">
        <v>159</v>
      </c>
      <c r="AV323" s="15" t="s">
        <v>148</v>
      </c>
      <c r="AW323" s="15" t="s">
        <v>31</v>
      </c>
      <c r="AX323" s="15" t="s">
        <v>77</v>
      </c>
      <c r="AY323" s="235" t="s">
        <v>141</v>
      </c>
    </row>
    <row r="324" spans="1:65" s="2" customFormat="1" ht="16.5" customHeight="1">
      <c r="A324" s="36"/>
      <c r="B324" s="37"/>
      <c r="C324" s="236" t="s">
        <v>682</v>
      </c>
      <c r="D324" s="236" t="s">
        <v>226</v>
      </c>
      <c r="E324" s="237" t="s">
        <v>683</v>
      </c>
      <c r="F324" s="238" t="s">
        <v>684</v>
      </c>
      <c r="G324" s="239" t="s">
        <v>320</v>
      </c>
      <c r="H324" s="240">
        <v>119</v>
      </c>
      <c r="I324" s="241"/>
      <c r="J324" s="242">
        <f>ROUND(I324*H324,2)</f>
        <v>0</v>
      </c>
      <c r="K324" s="238" t="s">
        <v>685</v>
      </c>
      <c r="L324" s="243"/>
      <c r="M324" s="244" t="s">
        <v>19</v>
      </c>
      <c r="N324" s="245" t="s">
        <v>40</v>
      </c>
      <c r="O324" s="66"/>
      <c r="P324" s="199">
        <f>O324*H324</f>
        <v>0</v>
      </c>
      <c r="Q324" s="199">
        <v>5.5E-2</v>
      </c>
      <c r="R324" s="199">
        <f>Q324*H324</f>
        <v>6.5449999999999999</v>
      </c>
      <c r="S324" s="199">
        <v>0</v>
      </c>
      <c r="T324" s="200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201" t="s">
        <v>186</v>
      </c>
      <c r="AT324" s="201" t="s">
        <v>226</v>
      </c>
      <c r="AU324" s="201" t="s">
        <v>159</v>
      </c>
      <c r="AY324" s="19" t="s">
        <v>141</v>
      </c>
      <c r="BE324" s="202">
        <f>IF(N324="základní",J324,0)</f>
        <v>0</v>
      </c>
      <c r="BF324" s="202">
        <f>IF(N324="snížená",J324,0)</f>
        <v>0</v>
      </c>
      <c r="BG324" s="202">
        <f>IF(N324="zákl. přenesená",J324,0)</f>
        <v>0</v>
      </c>
      <c r="BH324" s="202">
        <f>IF(N324="sníž. přenesená",J324,0)</f>
        <v>0</v>
      </c>
      <c r="BI324" s="202">
        <f>IF(N324="nulová",J324,0)</f>
        <v>0</v>
      </c>
      <c r="BJ324" s="19" t="s">
        <v>77</v>
      </c>
      <c r="BK324" s="202">
        <f>ROUND(I324*H324,2)</f>
        <v>0</v>
      </c>
      <c r="BL324" s="19" t="s">
        <v>148</v>
      </c>
      <c r="BM324" s="201" t="s">
        <v>686</v>
      </c>
    </row>
    <row r="325" spans="1:65" s="2" customFormat="1" ht="24" customHeight="1">
      <c r="A325" s="36"/>
      <c r="B325" s="37"/>
      <c r="C325" s="190" t="s">
        <v>687</v>
      </c>
      <c r="D325" s="190" t="s">
        <v>143</v>
      </c>
      <c r="E325" s="191" t="s">
        <v>688</v>
      </c>
      <c r="F325" s="192" t="s">
        <v>689</v>
      </c>
      <c r="G325" s="193" t="s">
        <v>310</v>
      </c>
      <c r="H325" s="194">
        <v>49.1</v>
      </c>
      <c r="I325" s="195"/>
      <c r="J325" s="196">
        <f>ROUND(I325*H325,2)</f>
        <v>0</v>
      </c>
      <c r="K325" s="192" t="s">
        <v>147</v>
      </c>
      <c r="L325" s="41"/>
      <c r="M325" s="197" t="s">
        <v>19</v>
      </c>
      <c r="N325" s="198" t="s">
        <v>40</v>
      </c>
      <c r="O325" s="66"/>
      <c r="P325" s="199">
        <f>O325*H325</f>
        <v>0</v>
      </c>
      <c r="Q325" s="199">
        <v>0</v>
      </c>
      <c r="R325" s="199">
        <f>Q325*H325</f>
        <v>0</v>
      </c>
      <c r="S325" s="199">
        <v>0</v>
      </c>
      <c r="T325" s="200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201" t="s">
        <v>148</v>
      </c>
      <c r="AT325" s="201" t="s">
        <v>143</v>
      </c>
      <c r="AU325" s="201" t="s">
        <v>159</v>
      </c>
      <c r="AY325" s="19" t="s">
        <v>141</v>
      </c>
      <c r="BE325" s="202">
        <f>IF(N325="základní",J325,0)</f>
        <v>0</v>
      </c>
      <c r="BF325" s="202">
        <f>IF(N325="snížená",J325,0)</f>
        <v>0</v>
      </c>
      <c r="BG325" s="202">
        <f>IF(N325="zákl. přenesená",J325,0)</f>
        <v>0</v>
      </c>
      <c r="BH325" s="202">
        <f>IF(N325="sníž. přenesená",J325,0)</f>
        <v>0</v>
      </c>
      <c r="BI325" s="202">
        <f>IF(N325="nulová",J325,0)</f>
        <v>0</v>
      </c>
      <c r="BJ325" s="19" t="s">
        <v>77</v>
      </c>
      <c r="BK325" s="202">
        <f>ROUND(I325*H325,2)</f>
        <v>0</v>
      </c>
      <c r="BL325" s="19" t="s">
        <v>148</v>
      </c>
      <c r="BM325" s="201" t="s">
        <v>690</v>
      </c>
    </row>
    <row r="326" spans="1:65" s="14" customFormat="1" ht="11.25">
      <c r="B326" s="215"/>
      <c r="C326" s="216"/>
      <c r="D326" s="205" t="s">
        <v>150</v>
      </c>
      <c r="E326" s="217" t="s">
        <v>19</v>
      </c>
      <c r="F326" s="218" t="s">
        <v>691</v>
      </c>
      <c r="G326" s="216"/>
      <c r="H326" s="217" t="s">
        <v>19</v>
      </c>
      <c r="I326" s="219"/>
      <c r="J326" s="216"/>
      <c r="K326" s="216"/>
      <c r="L326" s="220"/>
      <c r="M326" s="221"/>
      <c r="N326" s="222"/>
      <c r="O326" s="222"/>
      <c r="P326" s="222"/>
      <c r="Q326" s="222"/>
      <c r="R326" s="222"/>
      <c r="S326" s="222"/>
      <c r="T326" s="223"/>
      <c r="AT326" s="224" t="s">
        <v>150</v>
      </c>
      <c r="AU326" s="224" t="s">
        <v>159</v>
      </c>
      <c r="AV326" s="14" t="s">
        <v>77</v>
      </c>
      <c r="AW326" s="14" t="s">
        <v>31</v>
      </c>
      <c r="AX326" s="14" t="s">
        <v>69</v>
      </c>
      <c r="AY326" s="224" t="s">
        <v>141</v>
      </c>
    </row>
    <row r="327" spans="1:65" s="13" customFormat="1" ht="11.25">
      <c r="B327" s="203"/>
      <c r="C327" s="204"/>
      <c r="D327" s="205" t="s">
        <v>150</v>
      </c>
      <c r="E327" s="206" t="s">
        <v>19</v>
      </c>
      <c r="F327" s="207" t="s">
        <v>630</v>
      </c>
      <c r="G327" s="204"/>
      <c r="H327" s="208">
        <v>49.1</v>
      </c>
      <c r="I327" s="209"/>
      <c r="J327" s="204"/>
      <c r="K327" s="204"/>
      <c r="L327" s="210"/>
      <c r="M327" s="211"/>
      <c r="N327" s="212"/>
      <c r="O327" s="212"/>
      <c r="P327" s="212"/>
      <c r="Q327" s="212"/>
      <c r="R327" s="212"/>
      <c r="S327" s="212"/>
      <c r="T327" s="213"/>
      <c r="AT327" s="214" t="s">
        <v>150</v>
      </c>
      <c r="AU327" s="214" t="s">
        <v>159</v>
      </c>
      <c r="AV327" s="13" t="s">
        <v>80</v>
      </c>
      <c r="AW327" s="13" t="s">
        <v>31</v>
      </c>
      <c r="AX327" s="13" t="s">
        <v>69</v>
      </c>
      <c r="AY327" s="214" t="s">
        <v>141</v>
      </c>
    </row>
    <row r="328" spans="1:65" s="15" customFormat="1" ht="11.25">
      <c r="B328" s="225"/>
      <c r="C328" s="226"/>
      <c r="D328" s="205" t="s">
        <v>150</v>
      </c>
      <c r="E328" s="227" t="s">
        <v>19</v>
      </c>
      <c r="F328" s="228" t="s">
        <v>158</v>
      </c>
      <c r="G328" s="226"/>
      <c r="H328" s="229">
        <v>49.1</v>
      </c>
      <c r="I328" s="230"/>
      <c r="J328" s="226"/>
      <c r="K328" s="226"/>
      <c r="L328" s="231"/>
      <c r="M328" s="232"/>
      <c r="N328" s="233"/>
      <c r="O328" s="233"/>
      <c r="P328" s="233"/>
      <c r="Q328" s="233"/>
      <c r="R328" s="233"/>
      <c r="S328" s="233"/>
      <c r="T328" s="234"/>
      <c r="AT328" s="235" t="s">
        <v>150</v>
      </c>
      <c r="AU328" s="235" t="s">
        <v>159</v>
      </c>
      <c r="AV328" s="15" t="s">
        <v>148</v>
      </c>
      <c r="AW328" s="15" t="s">
        <v>31</v>
      </c>
      <c r="AX328" s="15" t="s">
        <v>77</v>
      </c>
      <c r="AY328" s="235" t="s">
        <v>141</v>
      </c>
    </row>
    <row r="329" spans="1:65" s="12" customFormat="1" ht="22.9" customHeight="1">
      <c r="B329" s="174"/>
      <c r="C329" s="175"/>
      <c r="D329" s="176" t="s">
        <v>68</v>
      </c>
      <c r="E329" s="188" t="s">
        <v>692</v>
      </c>
      <c r="F329" s="188" t="s">
        <v>693</v>
      </c>
      <c r="G329" s="175"/>
      <c r="H329" s="175"/>
      <c r="I329" s="178"/>
      <c r="J329" s="189">
        <f>BK329</f>
        <v>0</v>
      </c>
      <c r="K329" s="175"/>
      <c r="L329" s="180"/>
      <c r="M329" s="181"/>
      <c r="N329" s="182"/>
      <c r="O329" s="182"/>
      <c r="P329" s="183">
        <f>SUM(P330:P344)</f>
        <v>0</v>
      </c>
      <c r="Q329" s="182"/>
      <c r="R329" s="183">
        <f>SUM(R330:R344)</f>
        <v>0</v>
      </c>
      <c r="S329" s="182"/>
      <c r="T329" s="184">
        <f>SUM(T330:T344)</f>
        <v>0</v>
      </c>
      <c r="AR329" s="185" t="s">
        <v>77</v>
      </c>
      <c r="AT329" s="186" t="s">
        <v>68</v>
      </c>
      <c r="AU329" s="186" t="s">
        <v>77</v>
      </c>
      <c r="AY329" s="185" t="s">
        <v>141</v>
      </c>
      <c r="BK329" s="187">
        <f>SUM(BK330:BK344)</f>
        <v>0</v>
      </c>
    </row>
    <row r="330" spans="1:65" s="2" customFormat="1" ht="24" customHeight="1">
      <c r="A330" s="36"/>
      <c r="B330" s="37"/>
      <c r="C330" s="190" t="s">
        <v>694</v>
      </c>
      <c r="D330" s="190" t="s">
        <v>143</v>
      </c>
      <c r="E330" s="191" t="s">
        <v>695</v>
      </c>
      <c r="F330" s="192" t="s">
        <v>696</v>
      </c>
      <c r="G330" s="193" t="s">
        <v>211</v>
      </c>
      <c r="H330" s="194">
        <v>503.53800000000001</v>
      </c>
      <c r="I330" s="195"/>
      <c r="J330" s="196">
        <f>ROUND(I330*H330,2)</f>
        <v>0</v>
      </c>
      <c r="K330" s="192" t="s">
        <v>147</v>
      </c>
      <c r="L330" s="41"/>
      <c r="M330" s="197" t="s">
        <v>19</v>
      </c>
      <c r="N330" s="198" t="s">
        <v>40</v>
      </c>
      <c r="O330" s="66"/>
      <c r="P330" s="199">
        <f>O330*H330</f>
        <v>0</v>
      </c>
      <c r="Q330" s="199">
        <v>0</v>
      </c>
      <c r="R330" s="199">
        <f>Q330*H330</f>
        <v>0</v>
      </c>
      <c r="S330" s="199">
        <v>0</v>
      </c>
      <c r="T330" s="200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201" t="s">
        <v>148</v>
      </c>
      <c r="AT330" s="201" t="s">
        <v>143</v>
      </c>
      <c r="AU330" s="201" t="s">
        <v>80</v>
      </c>
      <c r="AY330" s="19" t="s">
        <v>141</v>
      </c>
      <c r="BE330" s="202">
        <f>IF(N330="základní",J330,0)</f>
        <v>0</v>
      </c>
      <c r="BF330" s="202">
        <f>IF(N330="snížená",J330,0)</f>
        <v>0</v>
      </c>
      <c r="BG330" s="202">
        <f>IF(N330="zákl. přenesená",J330,0)</f>
        <v>0</v>
      </c>
      <c r="BH330" s="202">
        <f>IF(N330="sníž. přenesená",J330,0)</f>
        <v>0</v>
      </c>
      <c r="BI330" s="202">
        <f>IF(N330="nulová",J330,0)</f>
        <v>0</v>
      </c>
      <c r="BJ330" s="19" t="s">
        <v>77</v>
      </c>
      <c r="BK330" s="202">
        <f>ROUND(I330*H330,2)</f>
        <v>0</v>
      </c>
      <c r="BL330" s="19" t="s">
        <v>148</v>
      </c>
      <c r="BM330" s="201" t="s">
        <v>697</v>
      </c>
    </row>
    <row r="331" spans="1:65" s="2" customFormat="1" ht="24" customHeight="1">
      <c r="A331" s="36"/>
      <c r="B331" s="37"/>
      <c r="C331" s="190" t="s">
        <v>698</v>
      </c>
      <c r="D331" s="190" t="s">
        <v>143</v>
      </c>
      <c r="E331" s="191" t="s">
        <v>699</v>
      </c>
      <c r="F331" s="192" t="s">
        <v>700</v>
      </c>
      <c r="G331" s="193" t="s">
        <v>211</v>
      </c>
      <c r="H331" s="194">
        <v>7553.07</v>
      </c>
      <c r="I331" s="195"/>
      <c r="J331" s="196">
        <f>ROUND(I331*H331,2)</f>
        <v>0</v>
      </c>
      <c r="K331" s="192" t="s">
        <v>147</v>
      </c>
      <c r="L331" s="41"/>
      <c r="M331" s="197" t="s">
        <v>19</v>
      </c>
      <c r="N331" s="198" t="s">
        <v>40</v>
      </c>
      <c r="O331" s="66"/>
      <c r="P331" s="199">
        <f>O331*H331</f>
        <v>0</v>
      </c>
      <c r="Q331" s="199">
        <v>0</v>
      </c>
      <c r="R331" s="199">
        <f>Q331*H331</f>
        <v>0</v>
      </c>
      <c r="S331" s="199">
        <v>0</v>
      </c>
      <c r="T331" s="200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201" t="s">
        <v>148</v>
      </c>
      <c r="AT331" s="201" t="s">
        <v>143</v>
      </c>
      <c r="AU331" s="201" t="s">
        <v>80</v>
      </c>
      <c r="AY331" s="19" t="s">
        <v>141</v>
      </c>
      <c r="BE331" s="202">
        <f>IF(N331="základní",J331,0)</f>
        <v>0</v>
      </c>
      <c r="BF331" s="202">
        <f>IF(N331="snížená",J331,0)</f>
        <v>0</v>
      </c>
      <c r="BG331" s="202">
        <f>IF(N331="zákl. přenesená",J331,0)</f>
        <v>0</v>
      </c>
      <c r="BH331" s="202">
        <f>IF(N331="sníž. přenesená",J331,0)</f>
        <v>0</v>
      </c>
      <c r="BI331" s="202">
        <f>IF(N331="nulová",J331,0)</f>
        <v>0</v>
      </c>
      <c r="BJ331" s="19" t="s">
        <v>77</v>
      </c>
      <c r="BK331" s="202">
        <f>ROUND(I331*H331,2)</f>
        <v>0</v>
      </c>
      <c r="BL331" s="19" t="s">
        <v>148</v>
      </c>
      <c r="BM331" s="201" t="s">
        <v>701</v>
      </c>
    </row>
    <row r="332" spans="1:65" s="13" customFormat="1" ht="11.25">
      <c r="B332" s="203"/>
      <c r="C332" s="204"/>
      <c r="D332" s="205" t="s">
        <v>150</v>
      </c>
      <c r="E332" s="206" t="s">
        <v>19</v>
      </c>
      <c r="F332" s="207" t="s">
        <v>702</v>
      </c>
      <c r="G332" s="204"/>
      <c r="H332" s="208">
        <v>7553.07</v>
      </c>
      <c r="I332" s="209"/>
      <c r="J332" s="204"/>
      <c r="K332" s="204"/>
      <c r="L332" s="210"/>
      <c r="M332" s="211"/>
      <c r="N332" s="212"/>
      <c r="O332" s="212"/>
      <c r="P332" s="212"/>
      <c r="Q332" s="212"/>
      <c r="R332" s="212"/>
      <c r="S332" s="212"/>
      <c r="T332" s="213"/>
      <c r="AT332" s="214" t="s">
        <v>150</v>
      </c>
      <c r="AU332" s="214" t="s">
        <v>80</v>
      </c>
      <c r="AV332" s="13" t="s">
        <v>80</v>
      </c>
      <c r="AW332" s="13" t="s">
        <v>31</v>
      </c>
      <c r="AX332" s="13" t="s">
        <v>69</v>
      </c>
      <c r="AY332" s="214" t="s">
        <v>141</v>
      </c>
    </row>
    <row r="333" spans="1:65" s="16" customFormat="1" ht="11.25">
      <c r="B333" s="251"/>
      <c r="C333" s="252"/>
      <c r="D333" s="205" t="s">
        <v>150</v>
      </c>
      <c r="E333" s="253" t="s">
        <v>19</v>
      </c>
      <c r="F333" s="254" t="s">
        <v>703</v>
      </c>
      <c r="G333" s="252"/>
      <c r="H333" s="255">
        <v>7553.07</v>
      </c>
      <c r="I333" s="256"/>
      <c r="J333" s="252"/>
      <c r="K333" s="252"/>
      <c r="L333" s="257"/>
      <c r="M333" s="258"/>
      <c r="N333" s="259"/>
      <c r="O333" s="259"/>
      <c r="P333" s="259"/>
      <c r="Q333" s="259"/>
      <c r="R333" s="259"/>
      <c r="S333" s="259"/>
      <c r="T333" s="260"/>
      <c r="AT333" s="261" t="s">
        <v>150</v>
      </c>
      <c r="AU333" s="261" t="s">
        <v>80</v>
      </c>
      <c r="AV333" s="16" t="s">
        <v>159</v>
      </c>
      <c r="AW333" s="16" t="s">
        <v>31</v>
      </c>
      <c r="AX333" s="16" t="s">
        <v>77</v>
      </c>
      <c r="AY333" s="261" t="s">
        <v>141</v>
      </c>
    </row>
    <row r="334" spans="1:65" s="2" customFormat="1" ht="24" customHeight="1">
      <c r="A334" s="36"/>
      <c r="B334" s="37"/>
      <c r="C334" s="190" t="s">
        <v>704</v>
      </c>
      <c r="D334" s="190" t="s">
        <v>143</v>
      </c>
      <c r="E334" s="191" t="s">
        <v>705</v>
      </c>
      <c r="F334" s="192" t="s">
        <v>706</v>
      </c>
      <c r="G334" s="193" t="s">
        <v>211</v>
      </c>
      <c r="H334" s="194">
        <v>2.2879999999999998</v>
      </c>
      <c r="I334" s="195"/>
      <c r="J334" s="196">
        <f>ROUND(I334*H334,2)</f>
        <v>0</v>
      </c>
      <c r="K334" s="192" t="s">
        <v>147</v>
      </c>
      <c r="L334" s="41"/>
      <c r="M334" s="197" t="s">
        <v>19</v>
      </c>
      <c r="N334" s="198" t="s">
        <v>40</v>
      </c>
      <c r="O334" s="66"/>
      <c r="P334" s="199">
        <f>O334*H334</f>
        <v>0</v>
      </c>
      <c r="Q334" s="199">
        <v>0</v>
      </c>
      <c r="R334" s="199">
        <f>Q334*H334</f>
        <v>0</v>
      </c>
      <c r="S334" s="199">
        <v>0</v>
      </c>
      <c r="T334" s="200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201" t="s">
        <v>148</v>
      </c>
      <c r="AT334" s="201" t="s">
        <v>143</v>
      </c>
      <c r="AU334" s="201" t="s">
        <v>80</v>
      </c>
      <c r="AY334" s="19" t="s">
        <v>141</v>
      </c>
      <c r="BE334" s="202">
        <f>IF(N334="základní",J334,0)</f>
        <v>0</v>
      </c>
      <c r="BF334" s="202">
        <f>IF(N334="snížená",J334,0)</f>
        <v>0</v>
      </c>
      <c r="BG334" s="202">
        <f>IF(N334="zákl. přenesená",J334,0)</f>
        <v>0</v>
      </c>
      <c r="BH334" s="202">
        <f>IF(N334="sníž. přenesená",J334,0)</f>
        <v>0</v>
      </c>
      <c r="BI334" s="202">
        <f>IF(N334="nulová",J334,0)</f>
        <v>0</v>
      </c>
      <c r="BJ334" s="19" t="s">
        <v>77</v>
      </c>
      <c r="BK334" s="202">
        <f>ROUND(I334*H334,2)</f>
        <v>0</v>
      </c>
      <c r="BL334" s="19" t="s">
        <v>148</v>
      </c>
      <c r="BM334" s="201" t="s">
        <v>707</v>
      </c>
    </row>
    <row r="335" spans="1:65" s="13" customFormat="1" ht="11.25">
      <c r="B335" s="203"/>
      <c r="C335" s="204"/>
      <c r="D335" s="205" t="s">
        <v>150</v>
      </c>
      <c r="E335" s="206" t="s">
        <v>19</v>
      </c>
      <c r="F335" s="207" t="s">
        <v>708</v>
      </c>
      <c r="G335" s="204"/>
      <c r="H335" s="208">
        <v>2.2879999999999998</v>
      </c>
      <c r="I335" s="209"/>
      <c r="J335" s="204"/>
      <c r="K335" s="204"/>
      <c r="L335" s="210"/>
      <c r="M335" s="211"/>
      <c r="N335" s="212"/>
      <c r="O335" s="212"/>
      <c r="P335" s="212"/>
      <c r="Q335" s="212"/>
      <c r="R335" s="212"/>
      <c r="S335" s="212"/>
      <c r="T335" s="213"/>
      <c r="AT335" s="214" t="s">
        <v>150</v>
      </c>
      <c r="AU335" s="214" t="s">
        <v>80</v>
      </c>
      <c r="AV335" s="13" t="s">
        <v>80</v>
      </c>
      <c r="AW335" s="13" t="s">
        <v>31</v>
      </c>
      <c r="AX335" s="13" t="s">
        <v>77</v>
      </c>
      <c r="AY335" s="214" t="s">
        <v>141</v>
      </c>
    </row>
    <row r="336" spans="1:65" s="2" customFormat="1" ht="24" customHeight="1">
      <c r="A336" s="36"/>
      <c r="B336" s="37"/>
      <c r="C336" s="190" t="s">
        <v>709</v>
      </c>
      <c r="D336" s="190" t="s">
        <v>143</v>
      </c>
      <c r="E336" s="191" t="s">
        <v>710</v>
      </c>
      <c r="F336" s="192" t="s">
        <v>711</v>
      </c>
      <c r="G336" s="193" t="s">
        <v>211</v>
      </c>
      <c r="H336" s="194">
        <v>11.423999999999999</v>
      </c>
      <c r="I336" s="195"/>
      <c r="J336" s="196">
        <f>ROUND(I336*H336,2)</f>
        <v>0</v>
      </c>
      <c r="K336" s="192" t="s">
        <v>147</v>
      </c>
      <c r="L336" s="41"/>
      <c r="M336" s="197" t="s">
        <v>19</v>
      </c>
      <c r="N336" s="198" t="s">
        <v>40</v>
      </c>
      <c r="O336" s="66"/>
      <c r="P336" s="199">
        <f>O336*H336</f>
        <v>0</v>
      </c>
      <c r="Q336" s="199">
        <v>0</v>
      </c>
      <c r="R336" s="199">
        <f>Q336*H336</f>
        <v>0</v>
      </c>
      <c r="S336" s="199">
        <v>0</v>
      </c>
      <c r="T336" s="200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201" t="s">
        <v>148</v>
      </c>
      <c r="AT336" s="201" t="s">
        <v>143</v>
      </c>
      <c r="AU336" s="201" t="s">
        <v>80</v>
      </c>
      <c r="AY336" s="19" t="s">
        <v>141</v>
      </c>
      <c r="BE336" s="202">
        <f>IF(N336="základní",J336,0)</f>
        <v>0</v>
      </c>
      <c r="BF336" s="202">
        <f>IF(N336="snížená",J336,0)</f>
        <v>0</v>
      </c>
      <c r="BG336" s="202">
        <f>IF(N336="zákl. přenesená",J336,0)</f>
        <v>0</v>
      </c>
      <c r="BH336" s="202">
        <f>IF(N336="sníž. přenesená",J336,0)</f>
        <v>0</v>
      </c>
      <c r="BI336" s="202">
        <f>IF(N336="nulová",J336,0)</f>
        <v>0</v>
      </c>
      <c r="BJ336" s="19" t="s">
        <v>77</v>
      </c>
      <c r="BK336" s="202">
        <f>ROUND(I336*H336,2)</f>
        <v>0</v>
      </c>
      <c r="BL336" s="19" t="s">
        <v>148</v>
      </c>
      <c r="BM336" s="201" t="s">
        <v>712</v>
      </c>
    </row>
    <row r="337" spans="1:65" s="13" customFormat="1" ht="11.25">
      <c r="B337" s="203"/>
      <c r="C337" s="204"/>
      <c r="D337" s="205" t="s">
        <v>150</v>
      </c>
      <c r="E337" s="206" t="s">
        <v>19</v>
      </c>
      <c r="F337" s="207" t="s">
        <v>713</v>
      </c>
      <c r="G337" s="204"/>
      <c r="H337" s="208">
        <v>11.423999999999999</v>
      </c>
      <c r="I337" s="209"/>
      <c r="J337" s="204"/>
      <c r="K337" s="204"/>
      <c r="L337" s="210"/>
      <c r="M337" s="211"/>
      <c r="N337" s="212"/>
      <c r="O337" s="212"/>
      <c r="P337" s="212"/>
      <c r="Q337" s="212"/>
      <c r="R337" s="212"/>
      <c r="S337" s="212"/>
      <c r="T337" s="213"/>
      <c r="AT337" s="214" t="s">
        <v>150</v>
      </c>
      <c r="AU337" s="214" t="s">
        <v>80</v>
      </c>
      <c r="AV337" s="13" t="s">
        <v>80</v>
      </c>
      <c r="AW337" s="13" t="s">
        <v>31</v>
      </c>
      <c r="AX337" s="13" t="s">
        <v>69</v>
      </c>
      <c r="AY337" s="214" t="s">
        <v>141</v>
      </c>
    </row>
    <row r="338" spans="1:65" s="16" customFormat="1" ht="11.25">
      <c r="B338" s="251"/>
      <c r="C338" s="252"/>
      <c r="D338" s="205" t="s">
        <v>150</v>
      </c>
      <c r="E338" s="253" t="s">
        <v>19</v>
      </c>
      <c r="F338" s="254" t="s">
        <v>703</v>
      </c>
      <c r="G338" s="252"/>
      <c r="H338" s="255">
        <v>11.423999999999999</v>
      </c>
      <c r="I338" s="256"/>
      <c r="J338" s="252"/>
      <c r="K338" s="252"/>
      <c r="L338" s="257"/>
      <c r="M338" s="258"/>
      <c r="N338" s="259"/>
      <c r="O338" s="259"/>
      <c r="P338" s="259"/>
      <c r="Q338" s="259"/>
      <c r="R338" s="259"/>
      <c r="S338" s="259"/>
      <c r="T338" s="260"/>
      <c r="AT338" s="261" t="s">
        <v>150</v>
      </c>
      <c r="AU338" s="261" t="s">
        <v>80</v>
      </c>
      <c r="AV338" s="16" t="s">
        <v>159</v>
      </c>
      <c r="AW338" s="16" t="s">
        <v>31</v>
      </c>
      <c r="AX338" s="16" t="s">
        <v>77</v>
      </c>
      <c r="AY338" s="261" t="s">
        <v>141</v>
      </c>
    </row>
    <row r="339" spans="1:65" s="2" customFormat="1" ht="24" customHeight="1">
      <c r="A339" s="36"/>
      <c r="B339" s="37"/>
      <c r="C339" s="190" t="s">
        <v>714</v>
      </c>
      <c r="D339" s="190" t="s">
        <v>143</v>
      </c>
      <c r="E339" s="191" t="s">
        <v>715</v>
      </c>
      <c r="F339" s="192" t="s">
        <v>716</v>
      </c>
      <c r="G339" s="193" t="s">
        <v>211</v>
      </c>
      <c r="H339" s="194">
        <v>96.481999999999999</v>
      </c>
      <c r="I339" s="195"/>
      <c r="J339" s="196">
        <f>ROUND(I339*H339,2)</f>
        <v>0</v>
      </c>
      <c r="K339" s="192" t="s">
        <v>147</v>
      </c>
      <c r="L339" s="41"/>
      <c r="M339" s="197" t="s">
        <v>19</v>
      </c>
      <c r="N339" s="198" t="s">
        <v>40</v>
      </c>
      <c r="O339" s="66"/>
      <c r="P339" s="199">
        <f>O339*H339</f>
        <v>0</v>
      </c>
      <c r="Q339" s="199">
        <v>0</v>
      </c>
      <c r="R339" s="199">
        <f>Q339*H339</f>
        <v>0</v>
      </c>
      <c r="S339" s="199">
        <v>0</v>
      </c>
      <c r="T339" s="200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201" t="s">
        <v>148</v>
      </c>
      <c r="AT339" s="201" t="s">
        <v>143</v>
      </c>
      <c r="AU339" s="201" t="s">
        <v>80</v>
      </c>
      <c r="AY339" s="19" t="s">
        <v>141</v>
      </c>
      <c r="BE339" s="202">
        <f>IF(N339="základní",J339,0)</f>
        <v>0</v>
      </c>
      <c r="BF339" s="202">
        <f>IF(N339="snížená",J339,0)</f>
        <v>0</v>
      </c>
      <c r="BG339" s="202">
        <f>IF(N339="zákl. přenesená",J339,0)</f>
        <v>0</v>
      </c>
      <c r="BH339" s="202">
        <f>IF(N339="sníž. přenesená",J339,0)</f>
        <v>0</v>
      </c>
      <c r="BI339" s="202">
        <f>IF(N339="nulová",J339,0)</f>
        <v>0</v>
      </c>
      <c r="BJ339" s="19" t="s">
        <v>77</v>
      </c>
      <c r="BK339" s="202">
        <f>ROUND(I339*H339,2)</f>
        <v>0</v>
      </c>
      <c r="BL339" s="19" t="s">
        <v>148</v>
      </c>
      <c r="BM339" s="201" t="s">
        <v>717</v>
      </c>
    </row>
    <row r="340" spans="1:65" s="13" customFormat="1" ht="11.25">
      <c r="B340" s="203"/>
      <c r="C340" s="204"/>
      <c r="D340" s="205" t="s">
        <v>150</v>
      </c>
      <c r="E340" s="206" t="s">
        <v>19</v>
      </c>
      <c r="F340" s="207" t="s">
        <v>718</v>
      </c>
      <c r="G340" s="204"/>
      <c r="H340" s="208">
        <v>96.481999999999999</v>
      </c>
      <c r="I340" s="209"/>
      <c r="J340" s="204"/>
      <c r="K340" s="204"/>
      <c r="L340" s="210"/>
      <c r="M340" s="211"/>
      <c r="N340" s="212"/>
      <c r="O340" s="212"/>
      <c r="P340" s="212"/>
      <c r="Q340" s="212"/>
      <c r="R340" s="212"/>
      <c r="S340" s="212"/>
      <c r="T340" s="213"/>
      <c r="AT340" s="214" t="s">
        <v>150</v>
      </c>
      <c r="AU340" s="214" t="s">
        <v>80</v>
      </c>
      <c r="AV340" s="13" t="s">
        <v>80</v>
      </c>
      <c r="AW340" s="13" t="s">
        <v>31</v>
      </c>
      <c r="AX340" s="13" t="s">
        <v>69</v>
      </c>
      <c r="AY340" s="214" t="s">
        <v>141</v>
      </c>
    </row>
    <row r="341" spans="1:65" s="16" customFormat="1" ht="11.25">
      <c r="B341" s="251"/>
      <c r="C341" s="252"/>
      <c r="D341" s="205" t="s">
        <v>150</v>
      </c>
      <c r="E341" s="253" t="s">
        <v>19</v>
      </c>
      <c r="F341" s="254" t="s">
        <v>703</v>
      </c>
      <c r="G341" s="252"/>
      <c r="H341" s="255">
        <v>96.481999999999999</v>
      </c>
      <c r="I341" s="256"/>
      <c r="J341" s="252"/>
      <c r="K341" s="252"/>
      <c r="L341" s="257"/>
      <c r="M341" s="258"/>
      <c r="N341" s="259"/>
      <c r="O341" s="259"/>
      <c r="P341" s="259"/>
      <c r="Q341" s="259"/>
      <c r="R341" s="259"/>
      <c r="S341" s="259"/>
      <c r="T341" s="260"/>
      <c r="AT341" s="261" t="s">
        <v>150</v>
      </c>
      <c r="AU341" s="261" t="s">
        <v>80</v>
      </c>
      <c r="AV341" s="16" t="s">
        <v>159</v>
      </c>
      <c r="AW341" s="16" t="s">
        <v>31</v>
      </c>
      <c r="AX341" s="16" t="s">
        <v>77</v>
      </c>
      <c r="AY341" s="261" t="s">
        <v>141</v>
      </c>
    </row>
    <row r="342" spans="1:65" s="2" customFormat="1" ht="24" customHeight="1">
      <c r="A342" s="36"/>
      <c r="B342" s="37"/>
      <c r="C342" s="190" t="s">
        <v>719</v>
      </c>
      <c r="D342" s="190" t="s">
        <v>143</v>
      </c>
      <c r="E342" s="191" t="s">
        <v>720</v>
      </c>
      <c r="F342" s="192" t="s">
        <v>210</v>
      </c>
      <c r="G342" s="193" t="s">
        <v>211</v>
      </c>
      <c r="H342" s="194">
        <v>393.19499999999999</v>
      </c>
      <c r="I342" s="195"/>
      <c r="J342" s="196">
        <f>ROUND(I342*H342,2)</f>
        <v>0</v>
      </c>
      <c r="K342" s="192" t="s">
        <v>147</v>
      </c>
      <c r="L342" s="41"/>
      <c r="M342" s="197" t="s">
        <v>19</v>
      </c>
      <c r="N342" s="198" t="s">
        <v>40</v>
      </c>
      <c r="O342" s="66"/>
      <c r="P342" s="199">
        <f>O342*H342</f>
        <v>0</v>
      </c>
      <c r="Q342" s="199">
        <v>0</v>
      </c>
      <c r="R342" s="199">
        <f>Q342*H342</f>
        <v>0</v>
      </c>
      <c r="S342" s="199">
        <v>0</v>
      </c>
      <c r="T342" s="200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201" t="s">
        <v>148</v>
      </c>
      <c r="AT342" s="201" t="s">
        <v>143</v>
      </c>
      <c r="AU342" s="201" t="s">
        <v>80</v>
      </c>
      <c r="AY342" s="19" t="s">
        <v>141</v>
      </c>
      <c r="BE342" s="202">
        <f>IF(N342="základní",J342,0)</f>
        <v>0</v>
      </c>
      <c r="BF342" s="202">
        <f>IF(N342="snížená",J342,0)</f>
        <v>0</v>
      </c>
      <c r="BG342" s="202">
        <f>IF(N342="zákl. přenesená",J342,0)</f>
        <v>0</v>
      </c>
      <c r="BH342" s="202">
        <f>IF(N342="sníž. přenesená",J342,0)</f>
        <v>0</v>
      </c>
      <c r="BI342" s="202">
        <f>IF(N342="nulová",J342,0)</f>
        <v>0</v>
      </c>
      <c r="BJ342" s="19" t="s">
        <v>77</v>
      </c>
      <c r="BK342" s="202">
        <f>ROUND(I342*H342,2)</f>
        <v>0</v>
      </c>
      <c r="BL342" s="19" t="s">
        <v>148</v>
      </c>
      <c r="BM342" s="201" t="s">
        <v>721</v>
      </c>
    </row>
    <row r="343" spans="1:65" s="13" customFormat="1" ht="11.25">
      <c r="B343" s="203"/>
      <c r="C343" s="204"/>
      <c r="D343" s="205" t="s">
        <v>150</v>
      </c>
      <c r="E343" s="206" t="s">
        <v>19</v>
      </c>
      <c r="F343" s="207" t="s">
        <v>722</v>
      </c>
      <c r="G343" s="204"/>
      <c r="H343" s="208">
        <v>393.19499999999999</v>
      </c>
      <c r="I343" s="209"/>
      <c r="J343" s="204"/>
      <c r="K343" s="204"/>
      <c r="L343" s="210"/>
      <c r="M343" s="211"/>
      <c r="N343" s="212"/>
      <c r="O343" s="212"/>
      <c r="P343" s="212"/>
      <c r="Q343" s="212"/>
      <c r="R343" s="212"/>
      <c r="S343" s="212"/>
      <c r="T343" s="213"/>
      <c r="AT343" s="214" t="s">
        <v>150</v>
      </c>
      <c r="AU343" s="214" t="s">
        <v>80</v>
      </c>
      <c r="AV343" s="13" t="s">
        <v>80</v>
      </c>
      <c r="AW343" s="13" t="s">
        <v>31</v>
      </c>
      <c r="AX343" s="13" t="s">
        <v>69</v>
      </c>
      <c r="AY343" s="214" t="s">
        <v>141</v>
      </c>
    </row>
    <row r="344" spans="1:65" s="16" customFormat="1" ht="11.25">
      <c r="B344" s="251"/>
      <c r="C344" s="252"/>
      <c r="D344" s="205" t="s">
        <v>150</v>
      </c>
      <c r="E344" s="253" t="s">
        <v>19</v>
      </c>
      <c r="F344" s="254" t="s">
        <v>703</v>
      </c>
      <c r="G344" s="252"/>
      <c r="H344" s="255">
        <v>393.19499999999999</v>
      </c>
      <c r="I344" s="256"/>
      <c r="J344" s="252"/>
      <c r="K344" s="252"/>
      <c r="L344" s="257"/>
      <c r="M344" s="258"/>
      <c r="N344" s="259"/>
      <c r="O344" s="259"/>
      <c r="P344" s="259"/>
      <c r="Q344" s="259"/>
      <c r="R344" s="259"/>
      <c r="S344" s="259"/>
      <c r="T344" s="260"/>
      <c r="AT344" s="261" t="s">
        <v>150</v>
      </c>
      <c r="AU344" s="261" t="s">
        <v>80</v>
      </c>
      <c r="AV344" s="16" t="s">
        <v>159</v>
      </c>
      <c r="AW344" s="16" t="s">
        <v>31</v>
      </c>
      <c r="AX344" s="16" t="s">
        <v>77</v>
      </c>
      <c r="AY344" s="261" t="s">
        <v>141</v>
      </c>
    </row>
    <row r="345" spans="1:65" s="12" customFormat="1" ht="22.9" customHeight="1">
      <c r="B345" s="174"/>
      <c r="C345" s="175"/>
      <c r="D345" s="176" t="s">
        <v>68</v>
      </c>
      <c r="E345" s="188" t="s">
        <v>373</v>
      </c>
      <c r="F345" s="188" t="s">
        <v>374</v>
      </c>
      <c r="G345" s="175"/>
      <c r="H345" s="175"/>
      <c r="I345" s="178"/>
      <c r="J345" s="189">
        <f>BK345</f>
        <v>0</v>
      </c>
      <c r="K345" s="175"/>
      <c r="L345" s="180"/>
      <c r="M345" s="181"/>
      <c r="N345" s="182"/>
      <c r="O345" s="182"/>
      <c r="P345" s="183">
        <f>P346</f>
        <v>0</v>
      </c>
      <c r="Q345" s="182"/>
      <c r="R345" s="183">
        <f>R346</f>
        <v>0</v>
      </c>
      <c r="S345" s="182"/>
      <c r="T345" s="184">
        <f>T346</f>
        <v>0</v>
      </c>
      <c r="AR345" s="185" t="s">
        <v>77</v>
      </c>
      <c r="AT345" s="186" t="s">
        <v>68</v>
      </c>
      <c r="AU345" s="186" t="s">
        <v>77</v>
      </c>
      <c r="AY345" s="185" t="s">
        <v>141</v>
      </c>
      <c r="BK345" s="187">
        <f>BK346</f>
        <v>0</v>
      </c>
    </row>
    <row r="346" spans="1:65" s="2" customFormat="1" ht="24" customHeight="1">
      <c r="A346" s="36"/>
      <c r="B346" s="37"/>
      <c r="C346" s="190" t="s">
        <v>723</v>
      </c>
      <c r="D346" s="190" t="s">
        <v>143</v>
      </c>
      <c r="E346" s="191" t="s">
        <v>724</v>
      </c>
      <c r="F346" s="192" t="s">
        <v>725</v>
      </c>
      <c r="G346" s="193" t="s">
        <v>211</v>
      </c>
      <c r="H346" s="194">
        <v>611.11800000000005</v>
      </c>
      <c r="I346" s="195"/>
      <c r="J346" s="196">
        <f>ROUND(I346*H346,2)</f>
        <v>0</v>
      </c>
      <c r="K346" s="192" t="s">
        <v>147</v>
      </c>
      <c r="L346" s="41"/>
      <c r="M346" s="246" t="s">
        <v>19</v>
      </c>
      <c r="N346" s="247" t="s">
        <v>40</v>
      </c>
      <c r="O346" s="248"/>
      <c r="P346" s="249">
        <f>O346*H346</f>
        <v>0</v>
      </c>
      <c r="Q346" s="249">
        <v>0</v>
      </c>
      <c r="R346" s="249">
        <f>Q346*H346</f>
        <v>0</v>
      </c>
      <c r="S346" s="249">
        <v>0</v>
      </c>
      <c r="T346" s="250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201" t="s">
        <v>148</v>
      </c>
      <c r="AT346" s="201" t="s">
        <v>143</v>
      </c>
      <c r="AU346" s="201" t="s">
        <v>80</v>
      </c>
      <c r="AY346" s="19" t="s">
        <v>141</v>
      </c>
      <c r="BE346" s="202">
        <f>IF(N346="základní",J346,0)</f>
        <v>0</v>
      </c>
      <c r="BF346" s="202">
        <f>IF(N346="snížená",J346,0)</f>
        <v>0</v>
      </c>
      <c r="BG346" s="202">
        <f>IF(N346="zákl. přenesená",J346,0)</f>
        <v>0</v>
      </c>
      <c r="BH346" s="202">
        <f>IF(N346="sníž. přenesená",J346,0)</f>
        <v>0</v>
      </c>
      <c r="BI346" s="202">
        <f>IF(N346="nulová",J346,0)</f>
        <v>0</v>
      </c>
      <c r="BJ346" s="19" t="s">
        <v>77</v>
      </c>
      <c r="BK346" s="202">
        <f>ROUND(I346*H346,2)</f>
        <v>0</v>
      </c>
      <c r="BL346" s="19" t="s">
        <v>148</v>
      </c>
      <c r="BM346" s="201" t="s">
        <v>726</v>
      </c>
    </row>
    <row r="347" spans="1:65" s="2" customFormat="1" ht="6.95" customHeight="1">
      <c r="A347" s="36"/>
      <c r="B347" s="49"/>
      <c r="C347" s="50"/>
      <c r="D347" s="50"/>
      <c r="E347" s="50"/>
      <c r="F347" s="50"/>
      <c r="G347" s="50"/>
      <c r="H347" s="50"/>
      <c r="I347" s="139"/>
      <c r="J347" s="50"/>
      <c r="K347" s="50"/>
      <c r="L347" s="41"/>
      <c r="M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</row>
  </sheetData>
  <sheetProtection algorithmName="SHA-512" hashValue="CUzgsgj4zGXXUCHHYyldRLMDU7YeRPtqCIwOOsyKfgbnn0IfqHYfUTyMb6jy3CvpbfuwhTv3OQTfZqEU3qligw==" saltValue="wJ1xtwMRFbdLlc12RKjsa9KvKTqdkGoxeKd14v0WYwbv01nRNMplIKyXVhdnAToyTgxgTE76L5vAoP6kVCRi+g==" spinCount="100000" sheet="1" objects="1" scenarios="1" formatColumns="0" formatRows="0" autoFilter="0"/>
  <autoFilter ref="C101:K346"/>
  <mergeCells count="9">
    <mergeCell ref="E50:H50"/>
    <mergeCell ref="E92:H92"/>
    <mergeCell ref="E94:H9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3"/>
  <sheetViews>
    <sheetView showGridLines="0" zoomScale="85" zoomScaleNormal="85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3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3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AT2" s="19" t="s">
        <v>87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7"/>
      <c r="J3" s="106"/>
      <c r="K3" s="106"/>
      <c r="L3" s="22"/>
      <c r="AT3" s="19" t="s">
        <v>80</v>
      </c>
    </row>
    <row r="4" spans="1:46" s="1" customFormat="1" ht="24.95" customHeight="1">
      <c r="B4" s="22"/>
      <c r="D4" s="108" t="s">
        <v>94</v>
      </c>
      <c r="I4" s="103"/>
      <c r="L4" s="22"/>
      <c r="M4" s="109" t="s">
        <v>10</v>
      </c>
      <c r="AT4" s="19" t="s">
        <v>4</v>
      </c>
    </row>
    <row r="5" spans="1:46" s="1" customFormat="1" ht="6.95" customHeight="1">
      <c r="B5" s="22"/>
      <c r="I5" s="103"/>
      <c r="L5" s="22"/>
    </row>
    <row r="6" spans="1:46" s="1" customFormat="1" ht="12" customHeight="1">
      <c r="B6" s="22"/>
      <c r="D6" s="110" t="s">
        <v>16</v>
      </c>
      <c r="I6" s="103"/>
      <c r="L6" s="22"/>
    </row>
    <row r="7" spans="1:46" s="1" customFormat="1" ht="16.5" customHeight="1">
      <c r="B7" s="22"/>
      <c r="E7" s="383" t="str">
        <f>'Rekapitulace stavby'!K6</f>
        <v>Křižovatka u požární zbrojnice v Krásné</v>
      </c>
      <c r="F7" s="384"/>
      <c r="G7" s="384"/>
      <c r="H7" s="384"/>
      <c r="I7" s="103"/>
      <c r="L7" s="22"/>
    </row>
    <row r="8" spans="1:46" s="2" customFormat="1" ht="12" customHeight="1">
      <c r="A8" s="36"/>
      <c r="B8" s="41"/>
      <c r="C8" s="36"/>
      <c r="D8" s="110" t="s">
        <v>106</v>
      </c>
      <c r="E8" s="36"/>
      <c r="F8" s="36"/>
      <c r="G8" s="36"/>
      <c r="H8" s="36"/>
      <c r="I8" s="111"/>
      <c r="J8" s="36"/>
      <c r="K8" s="36"/>
      <c r="L8" s="112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5" t="s">
        <v>727</v>
      </c>
      <c r="F9" s="386"/>
      <c r="G9" s="386"/>
      <c r="H9" s="386"/>
      <c r="I9" s="111"/>
      <c r="J9" s="36"/>
      <c r="K9" s="36"/>
      <c r="L9" s="11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111"/>
      <c r="J10" s="36"/>
      <c r="K10" s="36"/>
      <c r="L10" s="11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0" t="s">
        <v>18</v>
      </c>
      <c r="E11" s="36"/>
      <c r="F11" s="113" t="s">
        <v>79</v>
      </c>
      <c r="G11" s="36"/>
      <c r="H11" s="36"/>
      <c r="I11" s="114" t="s">
        <v>20</v>
      </c>
      <c r="J11" s="113" t="s">
        <v>19</v>
      </c>
      <c r="K11" s="36"/>
      <c r="L11" s="11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0" t="s">
        <v>21</v>
      </c>
      <c r="E12" s="36"/>
      <c r="F12" s="113" t="s">
        <v>111</v>
      </c>
      <c r="G12" s="36"/>
      <c r="H12" s="36"/>
      <c r="I12" s="114" t="s">
        <v>23</v>
      </c>
      <c r="J12" s="115" t="str">
        <f>'Rekapitulace stavby'!AN8</f>
        <v>19. 11. 2019</v>
      </c>
      <c r="K12" s="36"/>
      <c r="L12" s="11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111"/>
      <c r="J13" s="36"/>
      <c r="K13" s="36"/>
      <c r="L13" s="11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0" t="s">
        <v>25</v>
      </c>
      <c r="E14" s="36"/>
      <c r="F14" s="36"/>
      <c r="G14" s="36"/>
      <c r="H14" s="36"/>
      <c r="I14" s="114" t="s">
        <v>26</v>
      </c>
      <c r="J14" s="113" t="s">
        <v>19</v>
      </c>
      <c r="K14" s="36"/>
      <c r="L14" s="11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3" t="s">
        <v>112</v>
      </c>
      <c r="F15" s="36"/>
      <c r="G15" s="36"/>
      <c r="H15" s="36"/>
      <c r="I15" s="114" t="s">
        <v>27</v>
      </c>
      <c r="J15" s="113" t="s">
        <v>19</v>
      </c>
      <c r="K15" s="36"/>
      <c r="L15" s="11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11"/>
      <c r="J16" s="36"/>
      <c r="K16" s="36"/>
      <c r="L16" s="11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0" t="s">
        <v>28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7" t="str">
        <f>'Rekapitulace stavby'!E14</f>
        <v>Vyplň údaj</v>
      </c>
      <c r="F18" s="388"/>
      <c r="G18" s="388"/>
      <c r="H18" s="388"/>
      <c r="I18" s="114" t="s">
        <v>27</v>
      </c>
      <c r="J18" s="32" t="str">
        <f>'Rekapitulace stavby'!AN14</f>
        <v>Vyplň údaj</v>
      </c>
      <c r="K18" s="36"/>
      <c r="L18" s="11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11"/>
      <c r="J19" s="36"/>
      <c r="K19" s="36"/>
      <c r="L19" s="11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0" t="s">
        <v>30</v>
      </c>
      <c r="E20" s="36"/>
      <c r="F20" s="36"/>
      <c r="G20" s="36"/>
      <c r="H20" s="36"/>
      <c r="I20" s="114" t="s">
        <v>26</v>
      </c>
      <c r="J20" s="113" t="s">
        <v>19</v>
      </c>
      <c r="K20" s="36"/>
      <c r="L20" s="11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3" t="s">
        <v>113</v>
      </c>
      <c r="F21" s="36"/>
      <c r="G21" s="36"/>
      <c r="H21" s="36"/>
      <c r="I21" s="114" t="s">
        <v>27</v>
      </c>
      <c r="J21" s="113" t="s">
        <v>19</v>
      </c>
      <c r="K21" s="36"/>
      <c r="L21" s="11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11"/>
      <c r="J22" s="36"/>
      <c r="K22" s="36"/>
      <c r="L22" s="11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0" t="s">
        <v>32</v>
      </c>
      <c r="E23" s="36"/>
      <c r="F23" s="36"/>
      <c r="G23" s="36"/>
      <c r="H23" s="36"/>
      <c r="I23" s="114" t="s">
        <v>26</v>
      </c>
      <c r="J23" s="113" t="s">
        <v>19</v>
      </c>
      <c r="K23" s="36"/>
      <c r="L23" s="11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3" t="s">
        <v>114</v>
      </c>
      <c r="F24" s="36"/>
      <c r="G24" s="36"/>
      <c r="H24" s="36"/>
      <c r="I24" s="114" t="s">
        <v>27</v>
      </c>
      <c r="J24" s="113" t="s">
        <v>19</v>
      </c>
      <c r="K24" s="36"/>
      <c r="L24" s="11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11"/>
      <c r="J25" s="36"/>
      <c r="K25" s="36"/>
      <c r="L25" s="11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0" t="s">
        <v>33</v>
      </c>
      <c r="E26" s="36"/>
      <c r="F26" s="36"/>
      <c r="G26" s="36"/>
      <c r="H26" s="36"/>
      <c r="I26" s="111"/>
      <c r="J26" s="36"/>
      <c r="K26" s="36"/>
      <c r="L26" s="11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6"/>
      <c r="B27" s="117"/>
      <c r="C27" s="116"/>
      <c r="D27" s="116"/>
      <c r="E27" s="389" t="s">
        <v>19</v>
      </c>
      <c r="F27" s="389"/>
      <c r="G27" s="389"/>
      <c r="H27" s="389"/>
      <c r="I27" s="118"/>
      <c r="J27" s="116"/>
      <c r="K27" s="116"/>
      <c r="L27" s="119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11"/>
      <c r="J28" s="36"/>
      <c r="K28" s="36"/>
      <c r="L28" s="11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1"/>
      <c r="J29" s="120"/>
      <c r="K29" s="120"/>
      <c r="L29" s="112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2" t="s">
        <v>35</v>
      </c>
      <c r="E30" s="36"/>
      <c r="F30" s="36"/>
      <c r="G30" s="36"/>
      <c r="H30" s="36"/>
      <c r="I30" s="111"/>
      <c r="J30" s="123">
        <f>ROUND(J82, 2)</f>
        <v>0</v>
      </c>
      <c r="K30" s="36"/>
      <c r="L30" s="112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1"/>
      <c r="J31" s="120"/>
      <c r="K31" s="120"/>
      <c r="L31" s="11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4" t="s">
        <v>37</v>
      </c>
      <c r="G32" s="36"/>
      <c r="H32" s="36"/>
      <c r="I32" s="125" t="s">
        <v>36</v>
      </c>
      <c r="J32" s="124" t="s">
        <v>38</v>
      </c>
      <c r="K32" s="36"/>
      <c r="L32" s="11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6" t="s">
        <v>39</v>
      </c>
      <c r="E33" s="110" t="s">
        <v>40</v>
      </c>
      <c r="F33" s="127">
        <f>ROUND((SUM(BE82:BE102)),  2)</f>
        <v>0</v>
      </c>
      <c r="G33" s="36"/>
      <c r="H33" s="36"/>
      <c r="I33" s="128">
        <v>0.21</v>
      </c>
      <c r="J33" s="127">
        <f>ROUND(((SUM(BE82:BE102))*I33),  2)</f>
        <v>0</v>
      </c>
      <c r="K33" s="36"/>
      <c r="L33" s="112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0" t="s">
        <v>41</v>
      </c>
      <c r="F34" s="127">
        <f>ROUND((SUM(BF82:BF102)),  2)</f>
        <v>0</v>
      </c>
      <c r="G34" s="36"/>
      <c r="H34" s="36"/>
      <c r="I34" s="128">
        <v>0.15</v>
      </c>
      <c r="J34" s="127">
        <f>ROUND(((SUM(BF82:BF102))*I34),  2)</f>
        <v>0</v>
      </c>
      <c r="K34" s="36"/>
      <c r="L34" s="11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0" t="s">
        <v>42</v>
      </c>
      <c r="F35" s="127">
        <f>ROUND((SUM(BG82:BG102)),  2)</f>
        <v>0</v>
      </c>
      <c r="G35" s="36"/>
      <c r="H35" s="36"/>
      <c r="I35" s="128">
        <v>0.21</v>
      </c>
      <c r="J35" s="127">
        <f>0</f>
        <v>0</v>
      </c>
      <c r="K35" s="36"/>
      <c r="L35" s="11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0" t="s">
        <v>43</v>
      </c>
      <c r="F36" s="127">
        <f>ROUND((SUM(BH82:BH102)),  2)</f>
        <v>0</v>
      </c>
      <c r="G36" s="36"/>
      <c r="H36" s="36"/>
      <c r="I36" s="128">
        <v>0.15</v>
      </c>
      <c r="J36" s="127">
        <f>0</f>
        <v>0</v>
      </c>
      <c r="K36" s="36"/>
      <c r="L36" s="11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0" t="s">
        <v>44</v>
      </c>
      <c r="F37" s="127">
        <f>ROUND((SUM(BI82:BI102)),  2)</f>
        <v>0</v>
      </c>
      <c r="G37" s="36"/>
      <c r="H37" s="36"/>
      <c r="I37" s="128">
        <v>0</v>
      </c>
      <c r="J37" s="127">
        <f>0</f>
        <v>0</v>
      </c>
      <c r="K37" s="36"/>
      <c r="L37" s="11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11"/>
      <c r="J38" s="36"/>
      <c r="K38" s="36"/>
      <c r="L38" s="11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9"/>
      <c r="D39" s="130" t="s">
        <v>45</v>
      </c>
      <c r="E39" s="131"/>
      <c r="F39" s="131"/>
      <c r="G39" s="132" t="s">
        <v>46</v>
      </c>
      <c r="H39" s="133" t="s">
        <v>47</v>
      </c>
      <c r="I39" s="134"/>
      <c r="J39" s="135">
        <f>SUM(J30:J37)</f>
        <v>0</v>
      </c>
      <c r="K39" s="136"/>
      <c r="L39" s="11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7"/>
      <c r="C40" s="138"/>
      <c r="D40" s="138"/>
      <c r="E40" s="138"/>
      <c r="F40" s="138"/>
      <c r="G40" s="138"/>
      <c r="H40" s="138"/>
      <c r="I40" s="139"/>
      <c r="J40" s="138"/>
      <c r="K40" s="138"/>
      <c r="L40" s="11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0"/>
      <c r="C44" s="141"/>
      <c r="D44" s="141"/>
      <c r="E44" s="141"/>
      <c r="F44" s="141"/>
      <c r="G44" s="141"/>
      <c r="H44" s="141"/>
      <c r="I44" s="142"/>
      <c r="J44" s="141"/>
      <c r="K44" s="141"/>
      <c r="L44" s="112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115</v>
      </c>
      <c r="D45" s="38"/>
      <c r="E45" s="38"/>
      <c r="F45" s="38"/>
      <c r="G45" s="38"/>
      <c r="H45" s="38"/>
      <c r="I45" s="111"/>
      <c r="J45" s="38"/>
      <c r="K45" s="38"/>
      <c r="L45" s="112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11"/>
      <c r="J46" s="38"/>
      <c r="K46" s="38"/>
      <c r="L46" s="11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111"/>
      <c r="J47" s="38"/>
      <c r="K47" s="38"/>
      <c r="L47" s="11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0" t="str">
        <f>E7</f>
        <v>Křižovatka u požární zbrojnice v Krásné</v>
      </c>
      <c r="F48" s="391"/>
      <c r="G48" s="391"/>
      <c r="H48" s="391"/>
      <c r="I48" s="111"/>
      <c r="J48" s="38"/>
      <c r="K48" s="38"/>
      <c r="L48" s="11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106</v>
      </c>
      <c r="D49" s="38"/>
      <c r="E49" s="38"/>
      <c r="F49" s="38"/>
      <c r="G49" s="38"/>
      <c r="H49" s="38"/>
      <c r="I49" s="111"/>
      <c r="J49" s="38"/>
      <c r="K49" s="38"/>
      <c r="L49" s="112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63" t="str">
        <f>E9</f>
        <v>VON - Vedlejší a ostatní náklady</v>
      </c>
      <c r="F50" s="392"/>
      <c r="G50" s="392"/>
      <c r="H50" s="392"/>
      <c r="I50" s="111"/>
      <c r="J50" s="38"/>
      <c r="K50" s="38"/>
      <c r="L50" s="112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11"/>
      <c r="J51" s="38"/>
      <c r="K51" s="38"/>
      <c r="L51" s="112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Krásná</v>
      </c>
      <c r="G52" s="38"/>
      <c r="H52" s="38"/>
      <c r="I52" s="114" t="s">
        <v>23</v>
      </c>
      <c r="J52" s="61" t="str">
        <f>IF(J12="","",J12)</f>
        <v>19. 11. 2019</v>
      </c>
      <c r="K52" s="38"/>
      <c r="L52" s="112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11"/>
      <c r="J53" s="38"/>
      <c r="K53" s="38"/>
      <c r="L53" s="11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58.15" customHeight="1">
      <c r="A54" s="36"/>
      <c r="B54" s="37"/>
      <c r="C54" s="31" t="s">
        <v>25</v>
      </c>
      <c r="D54" s="38"/>
      <c r="E54" s="38"/>
      <c r="F54" s="29" t="str">
        <f>E15</f>
        <v>Obec Krásná,Krásná 287,739 04 p.Krásná</v>
      </c>
      <c r="G54" s="38"/>
      <c r="H54" s="38"/>
      <c r="I54" s="114" t="s">
        <v>30</v>
      </c>
      <c r="J54" s="34" t="str">
        <f>E21</f>
        <v>Ing.Jiří Kolář,Anenská 121,735 52 Bohumín</v>
      </c>
      <c r="K54" s="38"/>
      <c r="L54" s="112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114" t="s">
        <v>32</v>
      </c>
      <c r="J55" s="34" t="str">
        <f>E24</f>
        <v>Beránek</v>
      </c>
      <c r="K55" s="38"/>
      <c r="L55" s="112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11"/>
      <c r="J56" s="38"/>
      <c r="K56" s="38"/>
      <c r="L56" s="11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3" t="s">
        <v>116</v>
      </c>
      <c r="D57" s="144"/>
      <c r="E57" s="144"/>
      <c r="F57" s="144"/>
      <c r="G57" s="144"/>
      <c r="H57" s="144"/>
      <c r="I57" s="145"/>
      <c r="J57" s="146" t="s">
        <v>117</v>
      </c>
      <c r="K57" s="144"/>
      <c r="L57" s="112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11"/>
      <c r="J58" s="38"/>
      <c r="K58" s="38"/>
      <c r="L58" s="112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7" t="s">
        <v>67</v>
      </c>
      <c r="D59" s="38"/>
      <c r="E59" s="38"/>
      <c r="F59" s="38"/>
      <c r="G59" s="38"/>
      <c r="H59" s="38"/>
      <c r="I59" s="111"/>
      <c r="J59" s="79">
        <f>J82</f>
        <v>0</v>
      </c>
      <c r="K59" s="38"/>
      <c r="L59" s="112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118</v>
      </c>
    </row>
    <row r="60" spans="1:47" s="9" customFormat="1" ht="24.95" customHeight="1">
      <c r="B60" s="148"/>
      <c r="C60" s="149"/>
      <c r="D60" s="150" t="s">
        <v>728</v>
      </c>
      <c r="E60" s="151"/>
      <c r="F60" s="151"/>
      <c r="G60" s="151"/>
      <c r="H60" s="151"/>
      <c r="I60" s="152"/>
      <c r="J60" s="153">
        <f>J83</f>
        <v>0</v>
      </c>
      <c r="K60" s="149"/>
      <c r="L60" s="154"/>
    </row>
    <row r="61" spans="1:47" s="10" customFormat="1" ht="19.899999999999999" customHeight="1">
      <c r="B61" s="155"/>
      <c r="C61" s="156"/>
      <c r="D61" s="157" t="s">
        <v>729</v>
      </c>
      <c r="E61" s="158"/>
      <c r="F61" s="158"/>
      <c r="G61" s="158"/>
      <c r="H61" s="158"/>
      <c r="I61" s="159"/>
      <c r="J61" s="160">
        <f>J84</f>
        <v>0</v>
      </c>
      <c r="K61" s="156"/>
      <c r="L61" s="161"/>
    </row>
    <row r="62" spans="1:47" s="10" customFormat="1" ht="14.85" customHeight="1">
      <c r="B62" s="155"/>
      <c r="C62" s="156"/>
      <c r="D62" s="157" t="s">
        <v>730</v>
      </c>
      <c r="E62" s="158"/>
      <c r="F62" s="158"/>
      <c r="G62" s="158"/>
      <c r="H62" s="158"/>
      <c r="I62" s="159"/>
      <c r="J62" s="160">
        <f>J93</f>
        <v>0</v>
      </c>
      <c r="K62" s="156"/>
      <c r="L62" s="161"/>
    </row>
    <row r="63" spans="1:47" s="2" customFormat="1" ht="21.75" customHeight="1">
      <c r="A63" s="36"/>
      <c r="B63" s="37"/>
      <c r="C63" s="38"/>
      <c r="D63" s="38"/>
      <c r="E63" s="38"/>
      <c r="F63" s="38"/>
      <c r="G63" s="38"/>
      <c r="H63" s="38"/>
      <c r="I63" s="111"/>
      <c r="J63" s="38"/>
      <c r="K63" s="38"/>
      <c r="L63" s="112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47" s="2" customFormat="1" ht="6.95" customHeight="1">
      <c r="A64" s="36"/>
      <c r="B64" s="49"/>
      <c r="C64" s="50"/>
      <c r="D64" s="50"/>
      <c r="E64" s="50"/>
      <c r="F64" s="50"/>
      <c r="G64" s="50"/>
      <c r="H64" s="50"/>
      <c r="I64" s="139"/>
      <c r="J64" s="50"/>
      <c r="K64" s="50"/>
      <c r="L64" s="112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8" spans="1:31" s="2" customFormat="1" ht="6.95" customHeight="1">
      <c r="A68" s="36"/>
      <c r="B68" s="51"/>
      <c r="C68" s="52"/>
      <c r="D68" s="52"/>
      <c r="E68" s="52"/>
      <c r="F68" s="52"/>
      <c r="G68" s="52"/>
      <c r="H68" s="52"/>
      <c r="I68" s="142"/>
      <c r="J68" s="52"/>
      <c r="K68" s="52"/>
      <c r="L68" s="112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24.95" customHeight="1">
      <c r="A69" s="36"/>
      <c r="B69" s="37"/>
      <c r="C69" s="25" t="s">
        <v>126</v>
      </c>
      <c r="D69" s="38"/>
      <c r="E69" s="38"/>
      <c r="F69" s="38"/>
      <c r="G69" s="38"/>
      <c r="H69" s="38"/>
      <c r="I69" s="111"/>
      <c r="J69" s="38"/>
      <c r="K69" s="38"/>
      <c r="L69" s="112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6.95" customHeight="1">
      <c r="A70" s="36"/>
      <c r="B70" s="37"/>
      <c r="C70" s="38"/>
      <c r="D70" s="38"/>
      <c r="E70" s="38"/>
      <c r="F70" s="38"/>
      <c r="G70" s="38"/>
      <c r="H70" s="38"/>
      <c r="I70" s="111"/>
      <c r="J70" s="38"/>
      <c r="K70" s="38"/>
      <c r="L70" s="112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2" customHeight="1">
      <c r="A71" s="36"/>
      <c r="B71" s="37"/>
      <c r="C71" s="31" t="s">
        <v>16</v>
      </c>
      <c r="D71" s="38"/>
      <c r="E71" s="38"/>
      <c r="F71" s="38"/>
      <c r="G71" s="38"/>
      <c r="H71" s="38"/>
      <c r="I71" s="111"/>
      <c r="J71" s="38"/>
      <c r="K71" s="38"/>
      <c r="L71" s="112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6.5" customHeight="1">
      <c r="A72" s="36"/>
      <c r="B72" s="37"/>
      <c r="C72" s="38"/>
      <c r="D72" s="38"/>
      <c r="E72" s="390" t="str">
        <f>E7</f>
        <v>Křižovatka u požární zbrojnice v Krásné</v>
      </c>
      <c r="F72" s="391"/>
      <c r="G72" s="391"/>
      <c r="H72" s="391"/>
      <c r="I72" s="111"/>
      <c r="J72" s="38"/>
      <c r="K72" s="38"/>
      <c r="L72" s="112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106</v>
      </c>
      <c r="D73" s="38"/>
      <c r="E73" s="38"/>
      <c r="F73" s="38"/>
      <c r="G73" s="38"/>
      <c r="H73" s="38"/>
      <c r="I73" s="111"/>
      <c r="J73" s="38"/>
      <c r="K73" s="38"/>
      <c r="L73" s="112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6.5" customHeight="1">
      <c r="A74" s="36"/>
      <c r="B74" s="37"/>
      <c r="C74" s="38"/>
      <c r="D74" s="38"/>
      <c r="E74" s="363" t="str">
        <f>E9</f>
        <v>VON - Vedlejší a ostatní náklady</v>
      </c>
      <c r="F74" s="392"/>
      <c r="G74" s="392"/>
      <c r="H74" s="392"/>
      <c r="I74" s="111"/>
      <c r="J74" s="38"/>
      <c r="K74" s="38"/>
      <c r="L74" s="112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111"/>
      <c r="J75" s="38"/>
      <c r="K75" s="38"/>
      <c r="L75" s="112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21</v>
      </c>
      <c r="D76" s="38"/>
      <c r="E76" s="38"/>
      <c r="F76" s="29" t="str">
        <f>F12</f>
        <v>Krásná</v>
      </c>
      <c r="G76" s="38"/>
      <c r="H76" s="38"/>
      <c r="I76" s="114" t="s">
        <v>23</v>
      </c>
      <c r="J76" s="61" t="str">
        <f>IF(J12="","",J12)</f>
        <v>19. 11. 2019</v>
      </c>
      <c r="K76" s="38"/>
      <c r="L76" s="11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111"/>
      <c r="J77" s="38"/>
      <c r="K77" s="38"/>
      <c r="L77" s="11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58.15" customHeight="1">
      <c r="A78" s="36"/>
      <c r="B78" s="37"/>
      <c r="C78" s="31" t="s">
        <v>25</v>
      </c>
      <c r="D78" s="38"/>
      <c r="E78" s="38"/>
      <c r="F78" s="29" t="str">
        <f>E15</f>
        <v>Obec Krásná,Krásná 287,739 04 p.Krásná</v>
      </c>
      <c r="G78" s="38"/>
      <c r="H78" s="38"/>
      <c r="I78" s="114" t="s">
        <v>30</v>
      </c>
      <c r="J78" s="34" t="str">
        <f>E21</f>
        <v>Ing.Jiří Kolář,Anenská 121,735 52 Bohumín</v>
      </c>
      <c r="K78" s="38"/>
      <c r="L78" s="112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2" customHeight="1">
      <c r="A79" s="36"/>
      <c r="B79" s="37"/>
      <c r="C79" s="31" t="s">
        <v>28</v>
      </c>
      <c r="D79" s="38"/>
      <c r="E79" s="38"/>
      <c r="F79" s="29" t="str">
        <f>IF(E18="","",E18)</f>
        <v>Vyplň údaj</v>
      </c>
      <c r="G79" s="38"/>
      <c r="H79" s="38"/>
      <c r="I79" s="114" t="s">
        <v>32</v>
      </c>
      <c r="J79" s="34" t="str">
        <f>E24</f>
        <v>Beránek</v>
      </c>
      <c r="K79" s="38"/>
      <c r="L79" s="112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0.35" customHeight="1">
      <c r="A80" s="36"/>
      <c r="B80" s="37"/>
      <c r="C80" s="38"/>
      <c r="D80" s="38"/>
      <c r="E80" s="38"/>
      <c r="F80" s="38"/>
      <c r="G80" s="38"/>
      <c r="H80" s="38"/>
      <c r="I80" s="111"/>
      <c r="J80" s="38"/>
      <c r="K80" s="38"/>
      <c r="L80" s="112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11" customFormat="1" ht="29.25" customHeight="1">
      <c r="A81" s="162"/>
      <c r="B81" s="163"/>
      <c r="C81" s="164" t="s">
        <v>127</v>
      </c>
      <c r="D81" s="165" t="s">
        <v>54</v>
      </c>
      <c r="E81" s="165" t="s">
        <v>50</v>
      </c>
      <c r="F81" s="165" t="s">
        <v>51</v>
      </c>
      <c r="G81" s="165" t="s">
        <v>128</v>
      </c>
      <c r="H81" s="165" t="s">
        <v>129</v>
      </c>
      <c r="I81" s="166" t="s">
        <v>130</v>
      </c>
      <c r="J81" s="165" t="s">
        <v>117</v>
      </c>
      <c r="K81" s="167" t="s">
        <v>131</v>
      </c>
      <c r="L81" s="168"/>
      <c r="M81" s="70" t="s">
        <v>19</v>
      </c>
      <c r="N81" s="71" t="s">
        <v>39</v>
      </c>
      <c r="O81" s="71" t="s">
        <v>132</v>
      </c>
      <c r="P81" s="71" t="s">
        <v>133</v>
      </c>
      <c r="Q81" s="71" t="s">
        <v>134</v>
      </c>
      <c r="R81" s="71" t="s">
        <v>135</v>
      </c>
      <c r="S81" s="71" t="s">
        <v>136</v>
      </c>
      <c r="T81" s="72" t="s">
        <v>137</v>
      </c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</row>
    <row r="82" spans="1:65" s="2" customFormat="1" ht="22.9" customHeight="1">
      <c r="A82" s="36"/>
      <c r="B82" s="37"/>
      <c r="C82" s="77" t="s">
        <v>138</v>
      </c>
      <c r="D82" s="38"/>
      <c r="E82" s="38"/>
      <c r="F82" s="38"/>
      <c r="G82" s="38"/>
      <c r="H82" s="38"/>
      <c r="I82" s="111"/>
      <c r="J82" s="169">
        <f>BK82</f>
        <v>0</v>
      </c>
      <c r="K82" s="38"/>
      <c r="L82" s="41"/>
      <c r="M82" s="73"/>
      <c r="N82" s="170"/>
      <c r="O82" s="74"/>
      <c r="P82" s="171">
        <f>P83</f>
        <v>0</v>
      </c>
      <c r="Q82" s="74"/>
      <c r="R82" s="171">
        <f>R83</f>
        <v>0</v>
      </c>
      <c r="S82" s="74"/>
      <c r="T82" s="172">
        <f>T83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T82" s="19" t="s">
        <v>68</v>
      </c>
      <c r="AU82" s="19" t="s">
        <v>118</v>
      </c>
      <c r="BK82" s="173">
        <f>BK83</f>
        <v>0</v>
      </c>
    </row>
    <row r="83" spans="1:65" s="12" customFormat="1" ht="25.9" customHeight="1">
      <c r="B83" s="174"/>
      <c r="C83" s="175"/>
      <c r="D83" s="176" t="s">
        <v>68</v>
      </c>
      <c r="E83" s="177" t="s">
        <v>731</v>
      </c>
      <c r="F83" s="177" t="s">
        <v>732</v>
      </c>
      <c r="G83" s="175"/>
      <c r="H83" s="175"/>
      <c r="I83" s="178"/>
      <c r="J83" s="179">
        <f>BK83</f>
        <v>0</v>
      </c>
      <c r="K83" s="175"/>
      <c r="L83" s="180"/>
      <c r="M83" s="181"/>
      <c r="N83" s="182"/>
      <c r="O83" s="182"/>
      <c r="P83" s="183">
        <f>P84</f>
        <v>0</v>
      </c>
      <c r="Q83" s="182"/>
      <c r="R83" s="183">
        <f>R84</f>
        <v>0</v>
      </c>
      <c r="S83" s="182"/>
      <c r="T83" s="184">
        <f>T84</f>
        <v>0</v>
      </c>
      <c r="AR83" s="185" t="s">
        <v>168</v>
      </c>
      <c r="AT83" s="186" t="s">
        <v>68</v>
      </c>
      <c r="AU83" s="186" t="s">
        <v>69</v>
      </c>
      <c r="AY83" s="185" t="s">
        <v>141</v>
      </c>
      <c r="BK83" s="187">
        <f>BK84</f>
        <v>0</v>
      </c>
    </row>
    <row r="84" spans="1:65" s="12" customFormat="1" ht="22.9" customHeight="1">
      <c r="B84" s="174"/>
      <c r="C84" s="175"/>
      <c r="D84" s="176" t="s">
        <v>68</v>
      </c>
      <c r="E84" s="188" t="s">
        <v>733</v>
      </c>
      <c r="F84" s="188" t="s">
        <v>734</v>
      </c>
      <c r="G84" s="175"/>
      <c r="H84" s="175"/>
      <c r="I84" s="178"/>
      <c r="J84" s="189">
        <f>BK84</f>
        <v>0</v>
      </c>
      <c r="K84" s="175"/>
      <c r="L84" s="180"/>
      <c r="M84" s="181"/>
      <c r="N84" s="182"/>
      <c r="O84" s="182"/>
      <c r="P84" s="183">
        <f>P85+SUM(P86:P93)</f>
        <v>0</v>
      </c>
      <c r="Q84" s="182"/>
      <c r="R84" s="183">
        <f>R85+SUM(R86:R93)</f>
        <v>0</v>
      </c>
      <c r="S84" s="182"/>
      <c r="T84" s="184">
        <f>T85+SUM(T86:T93)</f>
        <v>0</v>
      </c>
      <c r="AR84" s="185" t="s">
        <v>168</v>
      </c>
      <c r="AT84" s="186" t="s">
        <v>68</v>
      </c>
      <c r="AU84" s="186" t="s">
        <v>77</v>
      </c>
      <c r="AY84" s="185" t="s">
        <v>141</v>
      </c>
      <c r="BK84" s="187">
        <f>BK85+SUM(BK86:BK93)</f>
        <v>0</v>
      </c>
    </row>
    <row r="85" spans="1:65" s="2" customFormat="1" ht="16.5" customHeight="1">
      <c r="A85" s="36"/>
      <c r="B85" s="37"/>
      <c r="C85" s="190" t="s">
        <v>77</v>
      </c>
      <c r="D85" s="190" t="s">
        <v>143</v>
      </c>
      <c r="E85" s="191" t="s">
        <v>735</v>
      </c>
      <c r="F85" s="192" t="s">
        <v>736</v>
      </c>
      <c r="G85" s="193" t="s">
        <v>320</v>
      </c>
      <c r="H85" s="194">
        <v>4</v>
      </c>
      <c r="I85" s="195"/>
      <c r="J85" s="196">
        <f>ROUND(I85*H85,2)</f>
        <v>0</v>
      </c>
      <c r="K85" s="192" t="s">
        <v>685</v>
      </c>
      <c r="L85" s="41"/>
      <c r="M85" s="197" t="s">
        <v>19</v>
      </c>
      <c r="N85" s="198" t="s">
        <v>40</v>
      </c>
      <c r="O85" s="66"/>
      <c r="P85" s="199">
        <f>O85*H85</f>
        <v>0</v>
      </c>
      <c r="Q85" s="199">
        <v>0</v>
      </c>
      <c r="R85" s="199">
        <f>Q85*H85</f>
        <v>0</v>
      </c>
      <c r="S85" s="199">
        <v>0</v>
      </c>
      <c r="T85" s="200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201" t="s">
        <v>737</v>
      </c>
      <c r="AT85" s="201" t="s">
        <v>143</v>
      </c>
      <c r="AU85" s="201" t="s">
        <v>80</v>
      </c>
      <c r="AY85" s="19" t="s">
        <v>141</v>
      </c>
      <c r="BE85" s="202">
        <f>IF(N85="základní",J85,0)</f>
        <v>0</v>
      </c>
      <c r="BF85" s="202">
        <f>IF(N85="snížená",J85,0)</f>
        <v>0</v>
      </c>
      <c r="BG85" s="202">
        <f>IF(N85="zákl. přenesená",J85,0)</f>
        <v>0</v>
      </c>
      <c r="BH85" s="202">
        <f>IF(N85="sníž. přenesená",J85,0)</f>
        <v>0</v>
      </c>
      <c r="BI85" s="202">
        <f>IF(N85="nulová",J85,0)</f>
        <v>0</v>
      </c>
      <c r="BJ85" s="19" t="s">
        <v>77</v>
      </c>
      <c r="BK85" s="202">
        <f>ROUND(I85*H85,2)</f>
        <v>0</v>
      </c>
      <c r="BL85" s="19" t="s">
        <v>737</v>
      </c>
      <c r="BM85" s="201" t="s">
        <v>738</v>
      </c>
    </row>
    <row r="86" spans="1:65" s="13" customFormat="1" ht="11.25">
      <c r="B86" s="203"/>
      <c r="C86" s="204"/>
      <c r="D86" s="205" t="s">
        <v>150</v>
      </c>
      <c r="E86" s="206" t="s">
        <v>19</v>
      </c>
      <c r="F86" s="207" t="s">
        <v>739</v>
      </c>
      <c r="G86" s="204"/>
      <c r="H86" s="208">
        <v>4</v>
      </c>
      <c r="I86" s="209"/>
      <c r="J86" s="204"/>
      <c r="K86" s="204"/>
      <c r="L86" s="210"/>
      <c r="M86" s="211"/>
      <c r="N86" s="212"/>
      <c r="O86" s="212"/>
      <c r="P86" s="212"/>
      <c r="Q86" s="212"/>
      <c r="R86" s="212"/>
      <c r="S86" s="212"/>
      <c r="T86" s="213"/>
      <c r="AT86" s="214" t="s">
        <v>150</v>
      </c>
      <c r="AU86" s="214" t="s">
        <v>80</v>
      </c>
      <c r="AV86" s="13" t="s">
        <v>80</v>
      </c>
      <c r="AW86" s="13" t="s">
        <v>31</v>
      </c>
      <c r="AX86" s="13" t="s">
        <v>69</v>
      </c>
      <c r="AY86" s="214" t="s">
        <v>141</v>
      </c>
    </row>
    <row r="87" spans="1:65" s="16" customFormat="1" ht="11.25">
      <c r="B87" s="251"/>
      <c r="C87" s="252"/>
      <c r="D87" s="205" t="s">
        <v>150</v>
      </c>
      <c r="E87" s="253" t="s">
        <v>19</v>
      </c>
      <c r="F87" s="254" t="s">
        <v>703</v>
      </c>
      <c r="G87" s="252"/>
      <c r="H87" s="255">
        <v>4</v>
      </c>
      <c r="I87" s="256"/>
      <c r="J87" s="252"/>
      <c r="K87" s="252"/>
      <c r="L87" s="257"/>
      <c r="M87" s="258"/>
      <c r="N87" s="259"/>
      <c r="O87" s="259"/>
      <c r="P87" s="259"/>
      <c r="Q87" s="259"/>
      <c r="R87" s="259"/>
      <c r="S87" s="259"/>
      <c r="T87" s="260"/>
      <c r="AT87" s="261" t="s">
        <v>150</v>
      </c>
      <c r="AU87" s="261" t="s">
        <v>80</v>
      </c>
      <c r="AV87" s="16" t="s">
        <v>159</v>
      </c>
      <c r="AW87" s="16" t="s">
        <v>31</v>
      </c>
      <c r="AX87" s="16" t="s">
        <v>77</v>
      </c>
      <c r="AY87" s="261" t="s">
        <v>141</v>
      </c>
    </row>
    <row r="88" spans="1:65" s="2" customFormat="1" ht="16.5" customHeight="1">
      <c r="A88" s="36"/>
      <c r="B88" s="37"/>
      <c r="C88" s="190" t="s">
        <v>80</v>
      </c>
      <c r="D88" s="190" t="s">
        <v>143</v>
      </c>
      <c r="E88" s="191" t="s">
        <v>740</v>
      </c>
      <c r="F88" s="192" t="s">
        <v>741</v>
      </c>
      <c r="G88" s="193" t="s">
        <v>742</v>
      </c>
      <c r="H88" s="194">
        <v>1</v>
      </c>
      <c r="I88" s="195"/>
      <c r="J88" s="196">
        <f>ROUND(I88*H88,2)</f>
        <v>0</v>
      </c>
      <c r="K88" s="192" t="s">
        <v>685</v>
      </c>
      <c r="L88" s="41"/>
      <c r="M88" s="197" t="s">
        <v>19</v>
      </c>
      <c r="N88" s="198" t="s">
        <v>40</v>
      </c>
      <c r="O88" s="66"/>
      <c r="P88" s="199">
        <f>O88*H88</f>
        <v>0</v>
      </c>
      <c r="Q88" s="199">
        <v>0</v>
      </c>
      <c r="R88" s="199">
        <f>Q88*H88</f>
        <v>0</v>
      </c>
      <c r="S88" s="199">
        <v>0</v>
      </c>
      <c r="T88" s="200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201" t="s">
        <v>737</v>
      </c>
      <c r="AT88" s="201" t="s">
        <v>143</v>
      </c>
      <c r="AU88" s="201" t="s">
        <v>80</v>
      </c>
      <c r="AY88" s="19" t="s">
        <v>141</v>
      </c>
      <c r="BE88" s="202">
        <f>IF(N88="základní",J88,0)</f>
        <v>0</v>
      </c>
      <c r="BF88" s="202">
        <f>IF(N88="snížená",J88,0)</f>
        <v>0</v>
      </c>
      <c r="BG88" s="202">
        <f>IF(N88="zákl. přenesená",J88,0)</f>
        <v>0</v>
      </c>
      <c r="BH88" s="202">
        <f>IF(N88="sníž. přenesená",J88,0)</f>
        <v>0</v>
      </c>
      <c r="BI88" s="202">
        <f>IF(N88="nulová",J88,0)</f>
        <v>0</v>
      </c>
      <c r="BJ88" s="19" t="s">
        <v>77</v>
      </c>
      <c r="BK88" s="202">
        <f>ROUND(I88*H88,2)</f>
        <v>0</v>
      </c>
      <c r="BL88" s="19" t="s">
        <v>737</v>
      </c>
      <c r="BM88" s="201" t="s">
        <v>743</v>
      </c>
    </row>
    <row r="89" spans="1:65" s="13" customFormat="1" ht="11.25">
      <c r="B89" s="203"/>
      <c r="C89" s="204"/>
      <c r="D89" s="205" t="s">
        <v>150</v>
      </c>
      <c r="E89" s="206" t="s">
        <v>19</v>
      </c>
      <c r="F89" s="207" t="s">
        <v>744</v>
      </c>
      <c r="G89" s="204"/>
      <c r="H89" s="208">
        <v>1</v>
      </c>
      <c r="I89" s="209"/>
      <c r="J89" s="204"/>
      <c r="K89" s="204"/>
      <c r="L89" s="210"/>
      <c r="M89" s="211"/>
      <c r="N89" s="212"/>
      <c r="O89" s="212"/>
      <c r="P89" s="212"/>
      <c r="Q89" s="212"/>
      <c r="R89" s="212"/>
      <c r="S89" s="212"/>
      <c r="T89" s="213"/>
      <c r="AT89" s="214" t="s">
        <v>150</v>
      </c>
      <c r="AU89" s="214" t="s">
        <v>80</v>
      </c>
      <c r="AV89" s="13" t="s">
        <v>80</v>
      </c>
      <c r="AW89" s="13" t="s">
        <v>31</v>
      </c>
      <c r="AX89" s="13" t="s">
        <v>69</v>
      </c>
      <c r="AY89" s="214" t="s">
        <v>141</v>
      </c>
    </row>
    <row r="90" spans="1:65" s="16" customFormat="1" ht="11.25">
      <c r="B90" s="251"/>
      <c r="C90" s="252"/>
      <c r="D90" s="205" t="s">
        <v>150</v>
      </c>
      <c r="E90" s="253" t="s">
        <v>19</v>
      </c>
      <c r="F90" s="254" t="s">
        <v>703</v>
      </c>
      <c r="G90" s="252"/>
      <c r="H90" s="255">
        <v>1</v>
      </c>
      <c r="I90" s="256"/>
      <c r="J90" s="252"/>
      <c r="K90" s="252"/>
      <c r="L90" s="257"/>
      <c r="M90" s="258"/>
      <c r="N90" s="259"/>
      <c r="O90" s="259"/>
      <c r="P90" s="259"/>
      <c r="Q90" s="259"/>
      <c r="R90" s="259"/>
      <c r="S90" s="259"/>
      <c r="T90" s="260"/>
      <c r="AT90" s="261" t="s">
        <v>150</v>
      </c>
      <c r="AU90" s="261" t="s">
        <v>80</v>
      </c>
      <c r="AV90" s="16" t="s">
        <v>159</v>
      </c>
      <c r="AW90" s="16" t="s">
        <v>31</v>
      </c>
      <c r="AX90" s="16" t="s">
        <v>77</v>
      </c>
      <c r="AY90" s="261" t="s">
        <v>141</v>
      </c>
    </row>
    <row r="91" spans="1:65" s="2" customFormat="1" ht="16.5" customHeight="1">
      <c r="A91" s="36"/>
      <c r="B91" s="37"/>
      <c r="C91" s="190" t="s">
        <v>159</v>
      </c>
      <c r="D91" s="190" t="s">
        <v>143</v>
      </c>
      <c r="E91" s="191" t="s">
        <v>745</v>
      </c>
      <c r="F91" s="192" t="s">
        <v>746</v>
      </c>
      <c r="G91" s="193" t="s">
        <v>742</v>
      </c>
      <c r="H91" s="194">
        <v>1</v>
      </c>
      <c r="I91" s="195"/>
      <c r="J91" s="196">
        <f>ROUND(I91*H91,2)</f>
        <v>0</v>
      </c>
      <c r="K91" s="192" t="s">
        <v>685</v>
      </c>
      <c r="L91" s="41"/>
      <c r="M91" s="197" t="s">
        <v>19</v>
      </c>
      <c r="N91" s="198" t="s">
        <v>40</v>
      </c>
      <c r="O91" s="66"/>
      <c r="P91" s="199">
        <f>O91*H91</f>
        <v>0</v>
      </c>
      <c r="Q91" s="199">
        <v>0</v>
      </c>
      <c r="R91" s="199">
        <f>Q91*H91</f>
        <v>0</v>
      </c>
      <c r="S91" s="199">
        <v>0</v>
      </c>
      <c r="T91" s="200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201" t="s">
        <v>737</v>
      </c>
      <c r="AT91" s="201" t="s">
        <v>143</v>
      </c>
      <c r="AU91" s="201" t="s">
        <v>80</v>
      </c>
      <c r="AY91" s="19" t="s">
        <v>141</v>
      </c>
      <c r="BE91" s="202">
        <f>IF(N91="základní",J91,0)</f>
        <v>0</v>
      </c>
      <c r="BF91" s="202">
        <f>IF(N91="snížená",J91,0)</f>
        <v>0</v>
      </c>
      <c r="BG91" s="202">
        <f>IF(N91="zákl. přenesená",J91,0)</f>
        <v>0</v>
      </c>
      <c r="BH91" s="202">
        <f>IF(N91="sníž. přenesená",J91,0)</f>
        <v>0</v>
      </c>
      <c r="BI91" s="202">
        <f>IF(N91="nulová",J91,0)</f>
        <v>0</v>
      </c>
      <c r="BJ91" s="19" t="s">
        <v>77</v>
      </c>
      <c r="BK91" s="202">
        <f>ROUND(I91*H91,2)</f>
        <v>0</v>
      </c>
      <c r="BL91" s="19" t="s">
        <v>737</v>
      </c>
      <c r="BM91" s="201" t="s">
        <v>747</v>
      </c>
    </row>
    <row r="92" spans="1:65" s="13" customFormat="1" ht="11.25">
      <c r="B92" s="203"/>
      <c r="C92" s="204"/>
      <c r="D92" s="205" t="s">
        <v>150</v>
      </c>
      <c r="E92" s="206" t="s">
        <v>19</v>
      </c>
      <c r="F92" s="207" t="s">
        <v>748</v>
      </c>
      <c r="G92" s="204"/>
      <c r="H92" s="208">
        <v>1</v>
      </c>
      <c r="I92" s="209"/>
      <c r="J92" s="204"/>
      <c r="K92" s="204"/>
      <c r="L92" s="210"/>
      <c r="M92" s="211"/>
      <c r="N92" s="212"/>
      <c r="O92" s="212"/>
      <c r="P92" s="212"/>
      <c r="Q92" s="212"/>
      <c r="R92" s="212"/>
      <c r="S92" s="212"/>
      <c r="T92" s="213"/>
      <c r="AT92" s="214" t="s">
        <v>150</v>
      </c>
      <c r="AU92" s="214" t="s">
        <v>80</v>
      </c>
      <c r="AV92" s="13" t="s">
        <v>80</v>
      </c>
      <c r="AW92" s="13" t="s">
        <v>31</v>
      </c>
      <c r="AX92" s="13" t="s">
        <v>77</v>
      </c>
      <c r="AY92" s="214" t="s">
        <v>141</v>
      </c>
    </row>
    <row r="93" spans="1:65" s="12" customFormat="1" ht="20.85" customHeight="1">
      <c r="B93" s="174"/>
      <c r="C93" s="175"/>
      <c r="D93" s="176" t="s">
        <v>68</v>
      </c>
      <c r="E93" s="188" t="s">
        <v>749</v>
      </c>
      <c r="F93" s="188" t="s">
        <v>750</v>
      </c>
      <c r="G93" s="175"/>
      <c r="H93" s="175"/>
      <c r="I93" s="178"/>
      <c r="J93" s="189">
        <f>BK93</f>
        <v>0</v>
      </c>
      <c r="K93" s="175"/>
      <c r="L93" s="180"/>
      <c r="M93" s="181"/>
      <c r="N93" s="182"/>
      <c r="O93" s="182"/>
      <c r="P93" s="183">
        <f>SUM(P94:P102)</f>
        <v>0</v>
      </c>
      <c r="Q93" s="182"/>
      <c r="R93" s="183">
        <f>SUM(R94:R102)</f>
        <v>0</v>
      </c>
      <c r="S93" s="182"/>
      <c r="T93" s="184">
        <f>SUM(T94:T102)</f>
        <v>0</v>
      </c>
      <c r="AR93" s="185" t="s">
        <v>168</v>
      </c>
      <c r="AT93" s="186" t="s">
        <v>68</v>
      </c>
      <c r="AU93" s="186" t="s">
        <v>80</v>
      </c>
      <c r="AY93" s="185" t="s">
        <v>141</v>
      </c>
      <c r="BK93" s="187">
        <f>SUM(BK94:BK102)</f>
        <v>0</v>
      </c>
    </row>
    <row r="94" spans="1:65" s="2" customFormat="1" ht="16.5" customHeight="1">
      <c r="A94" s="36"/>
      <c r="B94" s="37"/>
      <c r="C94" s="190" t="s">
        <v>148</v>
      </c>
      <c r="D94" s="190" t="s">
        <v>143</v>
      </c>
      <c r="E94" s="191" t="s">
        <v>751</v>
      </c>
      <c r="F94" s="192" t="s">
        <v>752</v>
      </c>
      <c r="G94" s="193" t="s">
        <v>753</v>
      </c>
      <c r="H94" s="194">
        <v>1</v>
      </c>
      <c r="I94" s="195"/>
      <c r="J94" s="196">
        <f>ROUND(I94*H94,2)</f>
        <v>0</v>
      </c>
      <c r="K94" s="192" t="s">
        <v>685</v>
      </c>
      <c r="L94" s="41"/>
      <c r="M94" s="197" t="s">
        <v>19</v>
      </c>
      <c r="N94" s="198" t="s">
        <v>40</v>
      </c>
      <c r="O94" s="66"/>
      <c r="P94" s="199">
        <f>O94*H94</f>
        <v>0</v>
      </c>
      <c r="Q94" s="199">
        <v>0</v>
      </c>
      <c r="R94" s="199">
        <f>Q94*H94</f>
        <v>0</v>
      </c>
      <c r="S94" s="199">
        <v>0</v>
      </c>
      <c r="T94" s="200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01" t="s">
        <v>737</v>
      </c>
      <c r="AT94" s="201" t="s">
        <v>143</v>
      </c>
      <c r="AU94" s="201" t="s">
        <v>159</v>
      </c>
      <c r="AY94" s="19" t="s">
        <v>141</v>
      </c>
      <c r="BE94" s="202">
        <f>IF(N94="základní",J94,0)</f>
        <v>0</v>
      </c>
      <c r="BF94" s="202">
        <f>IF(N94="snížená",J94,0)</f>
        <v>0</v>
      </c>
      <c r="BG94" s="202">
        <f>IF(N94="zákl. přenesená",J94,0)</f>
        <v>0</v>
      </c>
      <c r="BH94" s="202">
        <f>IF(N94="sníž. přenesená",J94,0)</f>
        <v>0</v>
      </c>
      <c r="BI94" s="202">
        <f>IF(N94="nulová",J94,0)</f>
        <v>0</v>
      </c>
      <c r="BJ94" s="19" t="s">
        <v>77</v>
      </c>
      <c r="BK94" s="202">
        <f>ROUND(I94*H94,2)</f>
        <v>0</v>
      </c>
      <c r="BL94" s="19" t="s">
        <v>737</v>
      </c>
      <c r="BM94" s="201" t="s">
        <v>754</v>
      </c>
    </row>
    <row r="95" spans="1:65" s="13" customFormat="1" ht="11.25">
      <c r="B95" s="203"/>
      <c r="C95" s="204"/>
      <c r="D95" s="205" t="s">
        <v>150</v>
      </c>
      <c r="E95" s="206" t="s">
        <v>19</v>
      </c>
      <c r="F95" s="207" t="s">
        <v>77</v>
      </c>
      <c r="G95" s="204"/>
      <c r="H95" s="208">
        <v>1</v>
      </c>
      <c r="I95" s="209"/>
      <c r="J95" s="204"/>
      <c r="K95" s="204"/>
      <c r="L95" s="210"/>
      <c r="M95" s="211"/>
      <c r="N95" s="212"/>
      <c r="O95" s="212"/>
      <c r="P95" s="212"/>
      <c r="Q95" s="212"/>
      <c r="R95" s="212"/>
      <c r="S95" s="212"/>
      <c r="T95" s="213"/>
      <c r="AT95" s="214" t="s">
        <v>150</v>
      </c>
      <c r="AU95" s="214" t="s">
        <v>159</v>
      </c>
      <c r="AV95" s="13" t="s">
        <v>80</v>
      </c>
      <c r="AW95" s="13" t="s">
        <v>31</v>
      </c>
      <c r="AX95" s="13" t="s">
        <v>69</v>
      </c>
      <c r="AY95" s="214" t="s">
        <v>141</v>
      </c>
    </row>
    <row r="96" spans="1:65" s="16" customFormat="1" ht="11.25">
      <c r="B96" s="251"/>
      <c r="C96" s="252"/>
      <c r="D96" s="205" t="s">
        <v>150</v>
      </c>
      <c r="E96" s="253" t="s">
        <v>19</v>
      </c>
      <c r="F96" s="254" t="s">
        <v>703</v>
      </c>
      <c r="G96" s="252"/>
      <c r="H96" s="255">
        <v>1</v>
      </c>
      <c r="I96" s="256"/>
      <c r="J96" s="252"/>
      <c r="K96" s="252"/>
      <c r="L96" s="257"/>
      <c r="M96" s="258"/>
      <c r="N96" s="259"/>
      <c r="O96" s="259"/>
      <c r="P96" s="259"/>
      <c r="Q96" s="259"/>
      <c r="R96" s="259"/>
      <c r="S96" s="259"/>
      <c r="T96" s="260"/>
      <c r="AT96" s="261" t="s">
        <v>150</v>
      </c>
      <c r="AU96" s="261" t="s">
        <v>159</v>
      </c>
      <c r="AV96" s="16" t="s">
        <v>159</v>
      </c>
      <c r="AW96" s="16" t="s">
        <v>31</v>
      </c>
      <c r="AX96" s="16" t="s">
        <v>77</v>
      </c>
      <c r="AY96" s="261" t="s">
        <v>141</v>
      </c>
    </row>
    <row r="97" spans="1:65" s="2" customFormat="1" ht="16.5" customHeight="1">
      <c r="A97" s="36"/>
      <c r="B97" s="37"/>
      <c r="C97" s="190" t="s">
        <v>168</v>
      </c>
      <c r="D97" s="190" t="s">
        <v>143</v>
      </c>
      <c r="E97" s="191" t="s">
        <v>755</v>
      </c>
      <c r="F97" s="192" t="s">
        <v>756</v>
      </c>
      <c r="G97" s="193" t="s">
        <v>757</v>
      </c>
      <c r="H97" s="194">
        <v>30</v>
      </c>
      <c r="I97" s="195"/>
      <c r="J97" s="196">
        <f>ROUND(I97*H97,2)</f>
        <v>0</v>
      </c>
      <c r="K97" s="192" t="s">
        <v>685</v>
      </c>
      <c r="L97" s="41"/>
      <c r="M97" s="197" t="s">
        <v>19</v>
      </c>
      <c r="N97" s="198" t="s">
        <v>40</v>
      </c>
      <c r="O97" s="66"/>
      <c r="P97" s="199">
        <f>O97*H97</f>
        <v>0</v>
      </c>
      <c r="Q97" s="199">
        <v>0</v>
      </c>
      <c r="R97" s="199">
        <f>Q97*H97</f>
        <v>0</v>
      </c>
      <c r="S97" s="199">
        <v>0</v>
      </c>
      <c r="T97" s="200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201" t="s">
        <v>737</v>
      </c>
      <c r="AT97" s="201" t="s">
        <v>143</v>
      </c>
      <c r="AU97" s="201" t="s">
        <v>159</v>
      </c>
      <c r="AY97" s="19" t="s">
        <v>141</v>
      </c>
      <c r="BE97" s="202">
        <f>IF(N97="základní",J97,0)</f>
        <v>0</v>
      </c>
      <c r="BF97" s="202">
        <f>IF(N97="snížená",J97,0)</f>
        <v>0</v>
      </c>
      <c r="BG97" s="202">
        <f>IF(N97="zákl. přenesená",J97,0)</f>
        <v>0</v>
      </c>
      <c r="BH97" s="202">
        <f>IF(N97="sníž. přenesená",J97,0)</f>
        <v>0</v>
      </c>
      <c r="BI97" s="202">
        <f>IF(N97="nulová",J97,0)</f>
        <v>0</v>
      </c>
      <c r="BJ97" s="19" t="s">
        <v>77</v>
      </c>
      <c r="BK97" s="202">
        <f>ROUND(I97*H97,2)</f>
        <v>0</v>
      </c>
      <c r="BL97" s="19" t="s">
        <v>737</v>
      </c>
      <c r="BM97" s="201" t="s">
        <v>758</v>
      </c>
    </row>
    <row r="98" spans="1:65" s="13" customFormat="1" ht="11.25">
      <c r="B98" s="203"/>
      <c r="C98" s="204"/>
      <c r="D98" s="205" t="s">
        <v>150</v>
      </c>
      <c r="E98" s="206" t="s">
        <v>19</v>
      </c>
      <c r="F98" s="207" t="s">
        <v>759</v>
      </c>
      <c r="G98" s="204"/>
      <c r="H98" s="208">
        <v>30</v>
      </c>
      <c r="I98" s="209"/>
      <c r="J98" s="204"/>
      <c r="K98" s="204"/>
      <c r="L98" s="210"/>
      <c r="M98" s="211"/>
      <c r="N98" s="212"/>
      <c r="O98" s="212"/>
      <c r="P98" s="212"/>
      <c r="Q98" s="212"/>
      <c r="R98" s="212"/>
      <c r="S98" s="212"/>
      <c r="T98" s="213"/>
      <c r="AT98" s="214" t="s">
        <v>150</v>
      </c>
      <c r="AU98" s="214" t="s">
        <v>159</v>
      </c>
      <c r="AV98" s="13" t="s">
        <v>80</v>
      </c>
      <c r="AW98" s="13" t="s">
        <v>31</v>
      </c>
      <c r="AX98" s="13" t="s">
        <v>69</v>
      </c>
      <c r="AY98" s="214" t="s">
        <v>141</v>
      </c>
    </row>
    <row r="99" spans="1:65" s="16" customFormat="1" ht="11.25">
      <c r="B99" s="251"/>
      <c r="C99" s="252"/>
      <c r="D99" s="205" t="s">
        <v>150</v>
      </c>
      <c r="E99" s="253" t="s">
        <v>19</v>
      </c>
      <c r="F99" s="254" t="s">
        <v>703</v>
      </c>
      <c r="G99" s="252"/>
      <c r="H99" s="255">
        <v>30</v>
      </c>
      <c r="I99" s="256"/>
      <c r="J99" s="252"/>
      <c r="K99" s="252"/>
      <c r="L99" s="257"/>
      <c r="M99" s="258"/>
      <c r="N99" s="259"/>
      <c r="O99" s="259"/>
      <c r="P99" s="259"/>
      <c r="Q99" s="259"/>
      <c r="R99" s="259"/>
      <c r="S99" s="259"/>
      <c r="T99" s="260"/>
      <c r="AT99" s="261" t="s">
        <v>150</v>
      </c>
      <c r="AU99" s="261" t="s">
        <v>159</v>
      </c>
      <c r="AV99" s="16" t="s">
        <v>159</v>
      </c>
      <c r="AW99" s="16" t="s">
        <v>31</v>
      </c>
      <c r="AX99" s="16" t="s">
        <v>77</v>
      </c>
      <c r="AY99" s="261" t="s">
        <v>141</v>
      </c>
    </row>
    <row r="100" spans="1:65" s="2" customFormat="1" ht="24" customHeight="1">
      <c r="A100" s="36"/>
      <c r="B100" s="37"/>
      <c r="C100" s="190" t="s">
        <v>100</v>
      </c>
      <c r="D100" s="190" t="s">
        <v>143</v>
      </c>
      <c r="E100" s="191" t="s">
        <v>760</v>
      </c>
      <c r="F100" s="192" t="s">
        <v>761</v>
      </c>
      <c r="G100" s="193" t="s">
        <v>762</v>
      </c>
      <c r="H100" s="194">
        <v>1500</v>
      </c>
      <c r="I100" s="195"/>
      <c r="J100" s="196">
        <f>ROUND(I100*H100,2)</f>
        <v>0</v>
      </c>
      <c r="K100" s="192" t="s">
        <v>685</v>
      </c>
      <c r="L100" s="41"/>
      <c r="M100" s="197" t="s">
        <v>19</v>
      </c>
      <c r="N100" s="198" t="s">
        <v>40</v>
      </c>
      <c r="O100" s="66"/>
      <c r="P100" s="199">
        <f>O100*H100</f>
        <v>0</v>
      </c>
      <c r="Q100" s="199">
        <v>0</v>
      </c>
      <c r="R100" s="199">
        <f>Q100*H100</f>
        <v>0</v>
      </c>
      <c r="S100" s="199">
        <v>0</v>
      </c>
      <c r="T100" s="200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201" t="s">
        <v>737</v>
      </c>
      <c r="AT100" s="201" t="s">
        <v>143</v>
      </c>
      <c r="AU100" s="201" t="s">
        <v>159</v>
      </c>
      <c r="AY100" s="19" t="s">
        <v>141</v>
      </c>
      <c r="BE100" s="202">
        <f>IF(N100="základní",J100,0)</f>
        <v>0</v>
      </c>
      <c r="BF100" s="202">
        <f>IF(N100="snížená",J100,0)</f>
        <v>0</v>
      </c>
      <c r="BG100" s="202">
        <f>IF(N100="zákl. přenesená",J100,0)</f>
        <v>0</v>
      </c>
      <c r="BH100" s="202">
        <f>IF(N100="sníž. přenesená",J100,0)</f>
        <v>0</v>
      </c>
      <c r="BI100" s="202">
        <f>IF(N100="nulová",J100,0)</f>
        <v>0</v>
      </c>
      <c r="BJ100" s="19" t="s">
        <v>77</v>
      </c>
      <c r="BK100" s="202">
        <f>ROUND(I100*H100,2)</f>
        <v>0</v>
      </c>
      <c r="BL100" s="19" t="s">
        <v>737</v>
      </c>
      <c r="BM100" s="201" t="s">
        <v>763</v>
      </c>
    </row>
    <row r="101" spans="1:65" s="13" customFormat="1" ht="11.25">
      <c r="B101" s="203"/>
      <c r="C101" s="204"/>
      <c r="D101" s="205" t="s">
        <v>150</v>
      </c>
      <c r="E101" s="206" t="s">
        <v>19</v>
      </c>
      <c r="F101" s="207" t="s">
        <v>764</v>
      </c>
      <c r="G101" s="204"/>
      <c r="H101" s="208">
        <v>1500</v>
      </c>
      <c r="I101" s="209"/>
      <c r="J101" s="204"/>
      <c r="K101" s="204"/>
      <c r="L101" s="210"/>
      <c r="M101" s="211"/>
      <c r="N101" s="212"/>
      <c r="O101" s="212"/>
      <c r="P101" s="212"/>
      <c r="Q101" s="212"/>
      <c r="R101" s="212"/>
      <c r="S101" s="212"/>
      <c r="T101" s="213"/>
      <c r="AT101" s="214" t="s">
        <v>150</v>
      </c>
      <c r="AU101" s="214" t="s">
        <v>159</v>
      </c>
      <c r="AV101" s="13" t="s">
        <v>80</v>
      </c>
      <c r="AW101" s="13" t="s">
        <v>31</v>
      </c>
      <c r="AX101" s="13" t="s">
        <v>69</v>
      </c>
      <c r="AY101" s="214" t="s">
        <v>141</v>
      </c>
    </row>
    <row r="102" spans="1:65" s="16" customFormat="1" ht="11.25">
      <c r="B102" s="251"/>
      <c r="C102" s="252"/>
      <c r="D102" s="205" t="s">
        <v>150</v>
      </c>
      <c r="E102" s="253" t="s">
        <v>19</v>
      </c>
      <c r="F102" s="254" t="s">
        <v>703</v>
      </c>
      <c r="G102" s="252"/>
      <c r="H102" s="255">
        <v>1500</v>
      </c>
      <c r="I102" s="256"/>
      <c r="J102" s="252"/>
      <c r="K102" s="252"/>
      <c r="L102" s="257"/>
      <c r="M102" s="262"/>
      <c r="N102" s="263"/>
      <c r="O102" s="263"/>
      <c r="P102" s="263"/>
      <c r="Q102" s="263"/>
      <c r="R102" s="263"/>
      <c r="S102" s="263"/>
      <c r="T102" s="264"/>
      <c r="AT102" s="261" t="s">
        <v>150</v>
      </c>
      <c r="AU102" s="261" t="s">
        <v>159</v>
      </c>
      <c r="AV102" s="16" t="s">
        <v>159</v>
      </c>
      <c r="AW102" s="16" t="s">
        <v>31</v>
      </c>
      <c r="AX102" s="16" t="s">
        <v>77</v>
      </c>
      <c r="AY102" s="261" t="s">
        <v>141</v>
      </c>
    </row>
    <row r="103" spans="1:65" s="2" customFormat="1" ht="6.95" customHeight="1">
      <c r="A103" s="36"/>
      <c r="B103" s="49"/>
      <c r="C103" s="50"/>
      <c r="D103" s="50"/>
      <c r="E103" s="50"/>
      <c r="F103" s="50"/>
      <c r="G103" s="50"/>
      <c r="H103" s="50"/>
      <c r="I103" s="139"/>
      <c r="J103" s="50"/>
      <c r="K103" s="50"/>
      <c r="L103" s="41"/>
      <c r="M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</sheetData>
  <sheetProtection algorithmName="SHA-512" hashValue="jRkEvWSHq1u6YdycMQbVFZCvDv7kDssAhLy/H7MklBRn8Vnp1Ocyn5cYSJQdQFuIzK0AW9AXnFsmPppZQLho7w==" saltValue="nfASsqopj0ucyA0b8x51xtnyFdZaQ8XvYWNAD+MrqaDjCMYdYmagXI9FL+Rhgvqft3zOBJZkibc9uIYv7xBc2g==" spinCount="100000" sheet="1" objects="1" scenarios="1" formatColumns="0" formatRows="0" autoFilter="0"/>
  <autoFilter ref="C81:K102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265" customWidth="1"/>
    <col min="2" max="2" width="1.6640625" style="265" customWidth="1"/>
    <col min="3" max="4" width="5" style="265" customWidth="1"/>
    <col min="5" max="5" width="11.6640625" style="265" customWidth="1"/>
    <col min="6" max="6" width="9.1640625" style="265" customWidth="1"/>
    <col min="7" max="7" width="5" style="265" customWidth="1"/>
    <col min="8" max="8" width="77.83203125" style="265" customWidth="1"/>
    <col min="9" max="10" width="20" style="265" customWidth="1"/>
    <col min="11" max="11" width="1.6640625" style="265" customWidth="1"/>
  </cols>
  <sheetData>
    <row r="1" spans="2:11" s="1" customFormat="1" ht="37.5" customHeight="1"/>
    <row r="2" spans="2:11" s="1" customFormat="1" ht="7.5" customHeight="1">
      <c r="B2" s="266"/>
      <c r="C2" s="267"/>
      <c r="D2" s="267"/>
      <c r="E2" s="267"/>
      <c r="F2" s="267"/>
      <c r="G2" s="267"/>
      <c r="H2" s="267"/>
      <c r="I2" s="267"/>
      <c r="J2" s="267"/>
      <c r="K2" s="268"/>
    </row>
    <row r="3" spans="2:11" s="17" customFormat="1" ht="45" customHeight="1">
      <c r="B3" s="269"/>
      <c r="C3" s="396" t="s">
        <v>765</v>
      </c>
      <c r="D3" s="396"/>
      <c r="E3" s="396"/>
      <c r="F3" s="396"/>
      <c r="G3" s="396"/>
      <c r="H3" s="396"/>
      <c r="I3" s="396"/>
      <c r="J3" s="396"/>
      <c r="K3" s="270"/>
    </row>
    <row r="4" spans="2:11" s="1" customFormat="1" ht="25.5" customHeight="1">
      <c r="B4" s="271"/>
      <c r="C4" s="400" t="s">
        <v>766</v>
      </c>
      <c r="D4" s="400"/>
      <c r="E4" s="400"/>
      <c r="F4" s="400"/>
      <c r="G4" s="400"/>
      <c r="H4" s="400"/>
      <c r="I4" s="400"/>
      <c r="J4" s="400"/>
      <c r="K4" s="272"/>
    </row>
    <row r="5" spans="2:11" s="1" customFormat="1" ht="5.25" customHeight="1">
      <c r="B5" s="271"/>
      <c r="C5" s="273"/>
      <c r="D5" s="273"/>
      <c r="E5" s="273"/>
      <c r="F5" s="273"/>
      <c r="G5" s="273"/>
      <c r="H5" s="273"/>
      <c r="I5" s="273"/>
      <c r="J5" s="273"/>
      <c r="K5" s="272"/>
    </row>
    <row r="6" spans="2:11" s="1" customFormat="1" ht="15" customHeight="1">
      <c r="B6" s="271"/>
      <c r="C6" s="398" t="s">
        <v>767</v>
      </c>
      <c r="D6" s="398"/>
      <c r="E6" s="398"/>
      <c r="F6" s="398"/>
      <c r="G6" s="398"/>
      <c r="H6" s="398"/>
      <c r="I6" s="398"/>
      <c r="J6" s="398"/>
      <c r="K6" s="272"/>
    </row>
    <row r="7" spans="2:11" s="1" customFormat="1" ht="15" customHeight="1">
      <c r="B7" s="275"/>
      <c r="C7" s="398" t="s">
        <v>768</v>
      </c>
      <c r="D7" s="398"/>
      <c r="E7" s="398"/>
      <c r="F7" s="398"/>
      <c r="G7" s="398"/>
      <c r="H7" s="398"/>
      <c r="I7" s="398"/>
      <c r="J7" s="398"/>
      <c r="K7" s="272"/>
    </row>
    <row r="8" spans="2:11" s="1" customFormat="1" ht="12.75" customHeight="1">
      <c r="B8" s="275"/>
      <c r="C8" s="274"/>
      <c r="D8" s="274"/>
      <c r="E8" s="274"/>
      <c r="F8" s="274"/>
      <c r="G8" s="274"/>
      <c r="H8" s="274"/>
      <c r="I8" s="274"/>
      <c r="J8" s="274"/>
      <c r="K8" s="272"/>
    </row>
    <row r="9" spans="2:11" s="1" customFormat="1" ht="15" customHeight="1">
      <c r="B9" s="275"/>
      <c r="C9" s="398" t="s">
        <v>769</v>
      </c>
      <c r="D9" s="398"/>
      <c r="E9" s="398"/>
      <c r="F9" s="398"/>
      <c r="G9" s="398"/>
      <c r="H9" s="398"/>
      <c r="I9" s="398"/>
      <c r="J9" s="398"/>
      <c r="K9" s="272"/>
    </row>
    <row r="10" spans="2:11" s="1" customFormat="1" ht="15" customHeight="1">
      <c r="B10" s="275"/>
      <c r="C10" s="274"/>
      <c r="D10" s="398" t="s">
        <v>770</v>
      </c>
      <c r="E10" s="398"/>
      <c r="F10" s="398"/>
      <c r="G10" s="398"/>
      <c r="H10" s="398"/>
      <c r="I10" s="398"/>
      <c r="J10" s="398"/>
      <c r="K10" s="272"/>
    </row>
    <row r="11" spans="2:11" s="1" customFormat="1" ht="15" customHeight="1">
      <c r="B11" s="275"/>
      <c r="C11" s="276"/>
      <c r="D11" s="398" t="s">
        <v>771</v>
      </c>
      <c r="E11" s="398"/>
      <c r="F11" s="398"/>
      <c r="G11" s="398"/>
      <c r="H11" s="398"/>
      <c r="I11" s="398"/>
      <c r="J11" s="398"/>
      <c r="K11" s="272"/>
    </row>
    <row r="12" spans="2:11" s="1" customFormat="1" ht="15" customHeight="1">
      <c r="B12" s="275"/>
      <c r="C12" s="276"/>
      <c r="D12" s="274"/>
      <c r="E12" s="274"/>
      <c r="F12" s="274"/>
      <c r="G12" s="274"/>
      <c r="H12" s="274"/>
      <c r="I12" s="274"/>
      <c r="J12" s="274"/>
      <c r="K12" s="272"/>
    </row>
    <row r="13" spans="2:11" s="1" customFormat="1" ht="15" customHeight="1">
      <c r="B13" s="275"/>
      <c r="C13" s="276"/>
      <c r="D13" s="277" t="s">
        <v>772</v>
      </c>
      <c r="E13" s="274"/>
      <c r="F13" s="274"/>
      <c r="G13" s="274"/>
      <c r="H13" s="274"/>
      <c r="I13" s="274"/>
      <c r="J13" s="274"/>
      <c r="K13" s="272"/>
    </row>
    <row r="14" spans="2:11" s="1" customFormat="1" ht="12.75" customHeight="1">
      <c r="B14" s="275"/>
      <c r="C14" s="276"/>
      <c r="D14" s="276"/>
      <c r="E14" s="276"/>
      <c r="F14" s="276"/>
      <c r="G14" s="276"/>
      <c r="H14" s="276"/>
      <c r="I14" s="276"/>
      <c r="J14" s="276"/>
      <c r="K14" s="272"/>
    </row>
    <row r="15" spans="2:11" s="1" customFormat="1" ht="15" customHeight="1">
      <c r="B15" s="275"/>
      <c r="C15" s="276"/>
      <c r="D15" s="398" t="s">
        <v>773</v>
      </c>
      <c r="E15" s="398"/>
      <c r="F15" s="398"/>
      <c r="G15" s="398"/>
      <c r="H15" s="398"/>
      <c r="I15" s="398"/>
      <c r="J15" s="398"/>
      <c r="K15" s="272"/>
    </row>
    <row r="16" spans="2:11" s="1" customFormat="1" ht="15" customHeight="1">
      <c r="B16" s="275"/>
      <c r="C16" s="276"/>
      <c r="D16" s="398" t="s">
        <v>774</v>
      </c>
      <c r="E16" s="398"/>
      <c r="F16" s="398"/>
      <c r="G16" s="398"/>
      <c r="H16" s="398"/>
      <c r="I16" s="398"/>
      <c r="J16" s="398"/>
      <c r="K16" s="272"/>
    </row>
    <row r="17" spans="2:11" s="1" customFormat="1" ht="15" customHeight="1">
      <c r="B17" s="275"/>
      <c r="C17" s="276"/>
      <c r="D17" s="398" t="s">
        <v>775</v>
      </c>
      <c r="E17" s="398"/>
      <c r="F17" s="398"/>
      <c r="G17" s="398"/>
      <c r="H17" s="398"/>
      <c r="I17" s="398"/>
      <c r="J17" s="398"/>
      <c r="K17" s="272"/>
    </row>
    <row r="18" spans="2:11" s="1" customFormat="1" ht="15" customHeight="1">
      <c r="B18" s="275"/>
      <c r="C18" s="276"/>
      <c r="D18" s="276"/>
      <c r="E18" s="278" t="s">
        <v>76</v>
      </c>
      <c r="F18" s="398" t="s">
        <v>776</v>
      </c>
      <c r="G18" s="398"/>
      <c r="H18" s="398"/>
      <c r="I18" s="398"/>
      <c r="J18" s="398"/>
      <c r="K18" s="272"/>
    </row>
    <row r="19" spans="2:11" s="1" customFormat="1" ht="15" customHeight="1">
      <c r="B19" s="275"/>
      <c r="C19" s="276"/>
      <c r="D19" s="276"/>
      <c r="E19" s="278" t="s">
        <v>83</v>
      </c>
      <c r="F19" s="398" t="s">
        <v>777</v>
      </c>
      <c r="G19" s="398"/>
      <c r="H19" s="398"/>
      <c r="I19" s="398"/>
      <c r="J19" s="398"/>
      <c r="K19" s="272"/>
    </row>
    <row r="20" spans="2:11" s="1" customFormat="1" ht="15" customHeight="1">
      <c r="B20" s="275"/>
      <c r="C20" s="276"/>
      <c r="D20" s="276"/>
      <c r="E20" s="278" t="s">
        <v>778</v>
      </c>
      <c r="F20" s="398" t="s">
        <v>779</v>
      </c>
      <c r="G20" s="398"/>
      <c r="H20" s="398"/>
      <c r="I20" s="398"/>
      <c r="J20" s="398"/>
      <c r="K20" s="272"/>
    </row>
    <row r="21" spans="2:11" s="1" customFormat="1" ht="15" customHeight="1">
      <c r="B21" s="275"/>
      <c r="C21" s="276"/>
      <c r="D21" s="276"/>
      <c r="E21" s="278" t="s">
        <v>85</v>
      </c>
      <c r="F21" s="398" t="s">
        <v>86</v>
      </c>
      <c r="G21" s="398"/>
      <c r="H21" s="398"/>
      <c r="I21" s="398"/>
      <c r="J21" s="398"/>
      <c r="K21" s="272"/>
    </row>
    <row r="22" spans="2:11" s="1" customFormat="1" ht="15" customHeight="1">
      <c r="B22" s="275"/>
      <c r="C22" s="276"/>
      <c r="D22" s="276"/>
      <c r="E22" s="278" t="s">
        <v>780</v>
      </c>
      <c r="F22" s="398" t="s">
        <v>781</v>
      </c>
      <c r="G22" s="398"/>
      <c r="H22" s="398"/>
      <c r="I22" s="398"/>
      <c r="J22" s="398"/>
      <c r="K22" s="272"/>
    </row>
    <row r="23" spans="2:11" s="1" customFormat="1" ht="15" customHeight="1">
      <c r="B23" s="275"/>
      <c r="C23" s="276"/>
      <c r="D23" s="276"/>
      <c r="E23" s="278" t="s">
        <v>782</v>
      </c>
      <c r="F23" s="398" t="s">
        <v>783</v>
      </c>
      <c r="G23" s="398"/>
      <c r="H23" s="398"/>
      <c r="I23" s="398"/>
      <c r="J23" s="398"/>
      <c r="K23" s="272"/>
    </row>
    <row r="24" spans="2:11" s="1" customFormat="1" ht="12.75" customHeight="1">
      <c r="B24" s="275"/>
      <c r="C24" s="276"/>
      <c r="D24" s="276"/>
      <c r="E24" s="276"/>
      <c r="F24" s="276"/>
      <c r="G24" s="276"/>
      <c r="H24" s="276"/>
      <c r="I24" s="276"/>
      <c r="J24" s="276"/>
      <c r="K24" s="272"/>
    </row>
    <row r="25" spans="2:11" s="1" customFormat="1" ht="15" customHeight="1">
      <c r="B25" s="275"/>
      <c r="C25" s="398" t="s">
        <v>784</v>
      </c>
      <c r="D25" s="398"/>
      <c r="E25" s="398"/>
      <c r="F25" s="398"/>
      <c r="G25" s="398"/>
      <c r="H25" s="398"/>
      <c r="I25" s="398"/>
      <c r="J25" s="398"/>
      <c r="K25" s="272"/>
    </row>
    <row r="26" spans="2:11" s="1" customFormat="1" ht="15" customHeight="1">
      <c r="B26" s="275"/>
      <c r="C26" s="398" t="s">
        <v>785</v>
      </c>
      <c r="D26" s="398"/>
      <c r="E26" s="398"/>
      <c r="F26" s="398"/>
      <c r="G26" s="398"/>
      <c r="H26" s="398"/>
      <c r="I26" s="398"/>
      <c r="J26" s="398"/>
      <c r="K26" s="272"/>
    </row>
    <row r="27" spans="2:11" s="1" customFormat="1" ht="15" customHeight="1">
      <c r="B27" s="275"/>
      <c r="C27" s="274"/>
      <c r="D27" s="398" t="s">
        <v>786</v>
      </c>
      <c r="E27" s="398"/>
      <c r="F27" s="398"/>
      <c r="G27" s="398"/>
      <c r="H27" s="398"/>
      <c r="I27" s="398"/>
      <c r="J27" s="398"/>
      <c r="K27" s="272"/>
    </row>
    <row r="28" spans="2:11" s="1" customFormat="1" ht="15" customHeight="1">
      <c r="B28" s="275"/>
      <c r="C28" s="276"/>
      <c r="D28" s="398" t="s">
        <v>787</v>
      </c>
      <c r="E28" s="398"/>
      <c r="F28" s="398"/>
      <c r="G28" s="398"/>
      <c r="H28" s="398"/>
      <c r="I28" s="398"/>
      <c r="J28" s="398"/>
      <c r="K28" s="272"/>
    </row>
    <row r="29" spans="2:11" s="1" customFormat="1" ht="12.75" customHeight="1">
      <c r="B29" s="275"/>
      <c r="C29" s="276"/>
      <c r="D29" s="276"/>
      <c r="E29" s="276"/>
      <c r="F29" s="276"/>
      <c r="G29" s="276"/>
      <c r="H29" s="276"/>
      <c r="I29" s="276"/>
      <c r="J29" s="276"/>
      <c r="K29" s="272"/>
    </row>
    <row r="30" spans="2:11" s="1" customFormat="1" ht="15" customHeight="1">
      <c r="B30" s="275"/>
      <c r="C30" s="276"/>
      <c r="D30" s="398" t="s">
        <v>788</v>
      </c>
      <c r="E30" s="398"/>
      <c r="F30" s="398"/>
      <c r="G30" s="398"/>
      <c r="H30" s="398"/>
      <c r="I30" s="398"/>
      <c r="J30" s="398"/>
      <c r="K30" s="272"/>
    </row>
    <row r="31" spans="2:11" s="1" customFormat="1" ht="15" customHeight="1">
      <c r="B31" s="275"/>
      <c r="C31" s="276"/>
      <c r="D31" s="398" t="s">
        <v>789</v>
      </c>
      <c r="E31" s="398"/>
      <c r="F31" s="398"/>
      <c r="G31" s="398"/>
      <c r="H31" s="398"/>
      <c r="I31" s="398"/>
      <c r="J31" s="398"/>
      <c r="K31" s="272"/>
    </row>
    <row r="32" spans="2:11" s="1" customFormat="1" ht="12.75" customHeight="1">
      <c r="B32" s="275"/>
      <c r="C32" s="276"/>
      <c r="D32" s="276"/>
      <c r="E32" s="276"/>
      <c r="F32" s="276"/>
      <c r="G32" s="276"/>
      <c r="H32" s="276"/>
      <c r="I32" s="276"/>
      <c r="J32" s="276"/>
      <c r="K32" s="272"/>
    </row>
    <row r="33" spans="2:11" s="1" customFormat="1" ht="15" customHeight="1">
      <c r="B33" s="275"/>
      <c r="C33" s="276"/>
      <c r="D33" s="398" t="s">
        <v>790</v>
      </c>
      <c r="E33" s="398"/>
      <c r="F33" s="398"/>
      <c r="G33" s="398"/>
      <c r="H33" s="398"/>
      <c r="I33" s="398"/>
      <c r="J33" s="398"/>
      <c r="K33" s="272"/>
    </row>
    <row r="34" spans="2:11" s="1" customFormat="1" ht="15" customHeight="1">
      <c r="B34" s="275"/>
      <c r="C34" s="276"/>
      <c r="D34" s="398" t="s">
        <v>791</v>
      </c>
      <c r="E34" s="398"/>
      <c r="F34" s="398"/>
      <c r="G34" s="398"/>
      <c r="H34" s="398"/>
      <c r="I34" s="398"/>
      <c r="J34" s="398"/>
      <c r="K34" s="272"/>
    </row>
    <row r="35" spans="2:11" s="1" customFormat="1" ht="15" customHeight="1">
      <c r="B35" s="275"/>
      <c r="C35" s="276"/>
      <c r="D35" s="398" t="s">
        <v>792</v>
      </c>
      <c r="E35" s="398"/>
      <c r="F35" s="398"/>
      <c r="G35" s="398"/>
      <c r="H35" s="398"/>
      <c r="I35" s="398"/>
      <c r="J35" s="398"/>
      <c r="K35" s="272"/>
    </row>
    <row r="36" spans="2:11" s="1" customFormat="1" ht="15" customHeight="1">
      <c r="B36" s="275"/>
      <c r="C36" s="276"/>
      <c r="D36" s="274"/>
      <c r="E36" s="277" t="s">
        <v>127</v>
      </c>
      <c r="F36" s="274"/>
      <c r="G36" s="398" t="s">
        <v>793</v>
      </c>
      <c r="H36" s="398"/>
      <c r="I36" s="398"/>
      <c r="J36" s="398"/>
      <c r="K36" s="272"/>
    </row>
    <row r="37" spans="2:11" s="1" customFormat="1" ht="30.75" customHeight="1">
      <c r="B37" s="275"/>
      <c r="C37" s="276"/>
      <c r="D37" s="274"/>
      <c r="E37" s="277" t="s">
        <v>794</v>
      </c>
      <c r="F37" s="274"/>
      <c r="G37" s="398" t="s">
        <v>795</v>
      </c>
      <c r="H37" s="398"/>
      <c r="I37" s="398"/>
      <c r="J37" s="398"/>
      <c r="K37" s="272"/>
    </row>
    <row r="38" spans="2:11" s="1" customFormat="1" ht="15" customHeight="1">
      <c r="B38" s="275"/>
      <c r="C38" s="276"/>
      <c r="D38" s="274"/>
      <c r="E38" s="277" t="s">
        <v>50</v>
      </c>
      <c r="F38" s="274"/>
      <c r="G38" s="398" t="s">
        <v>796</v>
      </c>
      <c r="H38" s="398"/>
      <c r="I38" s="398"/>
      <c r="J38" s="398"/>
      <c r="K38" s="272"/>
    </row>
    <row r="39" spans="2:11" s="1" customFormat="1" ht="15" customHeight="1">
      <c r="B39" s="275"/>
      <c r="C39" s="276"/>
      <c r="D39" s="274"/>
      <c r="E39" s="277" t="s">
        <v>51</v>
      </c>
      <c r="F39" s="274"/>
      <c r="G39" s="398" t="s">
        <v>797</v>
      </c>
      <c r="H39" s="398"/>
      <c r="I39" s="398"/>
      <c r="J39" s="398"/>
      <c r="K39" s="272"/>
    </row>
    <row r="40" spans="2:11" s="1" customFormat="1" ht="15" customHeight="1">
      <c r="B40" s="275"/>
      <c r="C40" s="276"/>
      <c r="D40" s="274"/>
      <c r="E40" s="277" t="s">
        <v>128</v>
      </c>
      <c r="F40" s="274"/>
      <c r="G40" s="398" t="s">
        <v>798</v>
      </c>
      <c r="H40" s="398"/>
      <c r="I40" s="398"/>
      <c r="J40" s="398"/>
      <c r="K40" s="272"/>
    </row>
    <row r="41" spans="2:11" s="1" customFormat="1" ht="15" customHeight="1">
      <c r="B41" s="275"/>
      <c r="C41" s="276"/>
      <c r="D41" s="274"/>
      <c r="E41" s="277" t="s">
        <v>129</v>
      </c>
      <c r="F41" s="274"/>
      <c r="G41" s="398" t="s">
        <v>799</v>
      </c>
      <c r="H41" s="398"/>
      <c r="I41" s="398"/>
      <c r="J41" s="398"/>
      <c r="K41" s="272"/>
    </row>
    <row r="42" spans="2:11" s="1" customFormat="1" ht="15" customHeight="1">
      <c r="B42" s="275"/>
      <c r="C42" s="276"/>
      <c r="D42" s="274"/>
      <c r="E42" s="277" t="s">
        <v>800</v>
      </c>
      <c r="F42" s="274"/>
      <c r="G42" s="398" t="s">
        <v>801</v>
      </c>
      <c r="H42" s="398"/>
      <c r="I42" s="398"/>
      <c r="J42" s="398"/>
      <c r="K42" s="272"/>
    </row>
    <row r="43" spans="2:11" s="1" customFormat="1" ht="15" customHeight="1">
      <c r="B43" s="275"/>
      <c r="C43" s="276"/>
      <c r="D43" s="274"/>
      <c r="E43" s="277"/>
      <c r="F43" s="274"/>
      <c r="G43" s="398" t="s">
        <v>802</v>
      </c>
      <c r="H43" s="398"/>
      <c r="I43" s="398"/>
      <c r="J43" s="398"/>
      <c r="K43" s="272"/>
    </row>
    <row r="44" spans="2:11" s="1" customFormat="1" ht="15" customHeight="1">
      <c r="B44" s="275"/>
      <c r="C44" s="276"/>
      <c r="D44" s="274"/>
      <c r="E44" s="277" t="s">
        <v>803</v>
      </c>
      <c r="F44" s="274"/>
      <c r="G44" s="398" t="s">
        <v>804</v>
      </c>
      <c r="H44" s="398"/>
      <c r="I44" s="398"/>
      <c r="J44" s="398"/>
      <c r="K44" s="272"/>
    </row>
    <row r="45" spans="2:11" s="1" customFormat="1" ht="15" customHeight="1">
      <c r="B45" s="275"/>
      <c r="C45" s="276"/>
      <c r="D45" s="274"/>
      <c r="E45" s="277" t="s">
        <v>131</v>
      </c>
      <c r="F45" s="274"/>
      <c r="G45" s="398" t="s">
        <v>805</v>
      </c>
      <c r="H45" s="398"/>
      <c r="I45" s="398"/>
      <c r="J45" s="398"/>
      <c r="K45" s="272"/>
    </row>
    <row r="46" spans="2:11" s="1" customFormat="1" ht="12.75" customHeight="1">
      <c r="B46" s="275"/>
      <c r="C46" s="276"/>
      <c r="D46" s="274"/>
      <c r="E46" s="274"/>
      <c r="F46" s="274"/>
      <c r="G46" s="274"/>
      <c r="H46" s="274"/>
      <c r="I46" s="274"/>
      <c r="J46" s="274"/>
      <c r="K46" s="272"/>
    </row>
    <row r="47" spans="2:11" s="1" customFormat="1" ht="15" customHeight="1">
      <c r="B47" s="275"/>
      <c r="C47" s="276"/>
      <c r="D47" s="398" t="s">
        <v>806</v>
      </c>
      <c r="E47" s="398"/>
      <c r="F47" s="398"/>
      <c r="G47" s="398"/>
      <c r="H47" s="398"/>
      <c r="I47" s="398"/>
      <c r="J47" s="398"/>
      <c r="K47" s="272"/>
    </row>
    <row r="48" spans="2:11" s="1" customFormat="1" ht="15" customHeight="1">
      <c r="B48" s="275"/>
      <c r="C48" s="276"/>
      <c r="D48" s="276"/>
      <c r="E48" s="398" t="s">
        <v>807</v>
      </c>
      <c r="F48" s="398"/>
      <c r="G48" s="398"/>
      <c r="H48" s="398"/>
      <c r="I48" s="398"/>
      <c r="J48" s="398"/>
      <c r="K48" s="272"/>
    </row>
    <row r="49" spans="2:11" s="1" customFormat="1" ht="15" customHeight="1">
      <c r="B49" s="275"/>
      <c r="C49" s="276"/>
      <c r="D49" s="276"/>
      <c r="E49" s="398" t="s">
        <v>808</v>
      </c>
      <c r="F49" s="398"/>
      <c r="G49" s="398"/>
      <c r="H49" s="398"/>
      <c r="I49" s="398"/>
      <c r="J49" s="398"/>
      <c r="K49" s="272"/>
    </row>
    <row r="50" spans="2:11" s="1" customFormat="1" ht="15" customHeight="1">
      <c r="B50" s="275"/>
      <c r="C50" s="276"/>
      <c r="D50" s="276"/>
      <c r="E50" s="398" t="s">
        <v>809</v>
      </c>
      <c r="F50" s="398"/>
      <c r="G50" s="398"/>
      <c r="H50" s="398"/>
      <c r="I50" s="398"/>
      <c r="J50" s="398"/>
      <c r="K50" s="272"/>
    </row>
    <row r="51" spans="2:11" s="1" customFormat="1" ht="15" customHeight="1">
      <c r="B51" s="275"/>
      <c r="C51" s="276"/>
      <c r="D51" s="398" t="s">
        <v>810</v>
      </c>
      <c r="E51" s="398"/>
      <c r="F51" s="398"/>
      <c r="G51" s="398"/>
      <c r="H51" s="398"/>
      <c r="I51" s="398"/>
      <c r="J51" s="398"/>
      <c r="K51" s="272"/>
    </row>
    <row r="52" spans="2:11" s="1" customFormat="1" ht="25.5" customHeight="1">
      <c r="B52" s="271"/>
      <c r="C52" s="400" t="s">
        <v>811</v>
      </c>
      <c r="D52" s="400"/>
      <c r="E52" s="400"/>
      <c r="F52" s="400"/>
      <c r="G52" s="400"/>
      <c r="H52" s="400"/>
      <c r="I52" s="400"/>
      <c r="J52" s="400"/>
      <c r="K52" s="272"/>
    </row>
    <row r="53" spans="2:11" s="1" customFormat="1" ht="5.25" customHeight="1">
      <c r="B53" s="271"/>
      <c r="C53" s="273"/>
      <c r="D53" s="273"/>
      <c r="E53" s="273"/>
      <c r="F53" s="273"/>
      <c r="G53" s="273"/>
      <c r="H53" s="273"/>
      <c r="I53" s="273"/>
      <c r="J53" s="273"/>
      <c r="K53" s="272"/>
    </row>
    <row r="54" spans="2:11" s="1" customFormat="1" ht="15" customHeight="1">
      <c r="B54" s="271"/>
      <c r="C54" s="398" t="s">
        <v>812</v>
      </c>
      <c r="D54" s="398"/>
      <c r="E54" s="398"/>
      <c r="F54" s="398"/>
      <c r="G54" s="398"/>
      <c r="H54" s="398"/>
      <c r="I54" s="398"/>
      <c r="J54" s="398"/>
      <c r="K54" s="272"/>
    </row>
    <row r="55" spans="2:11" s="1" customFormat="1" ht="15" customHeight="1">
      <c r="B55" s="271"/>
      <c r="C55" s="398" t="s">
        <v>813</v>
      </c>
      <c r="D55" s="398"/>
      <c r="E55" s="398"/>
      <c r="F55" s="398"/>
      <c r="G55" s="398"/>
      <c r="H55" s="398"/>
      <c r="I55" s="398"/>
      <c r="J55" s="398"/>
      <c r="K55" s="272"/>
    </row>
    <row r="56" spans="2:11" s="1" customFormat="1" ht="12.75" customHeight="1">
      <c r="B56" s="271"/>
      <c r="C56" s="274"/>
      <c r="D56" s="274"/>
      <c r="E56" s="274"/>
      <c r="F56" s="274"/>
      <c r="G56" s="274"/>
      <c r="H56" s="274"/>
      <c r="I56" s="274"/>
      <c r="J56" s="274"/>
      <c r="K56" s="272"/>
    </row>
    <row r="57" spans="2:11" s="1" customFormat="1" ht="15" customHeight="1">
      <c r="B57" s="271"/>
      <c r="C57" s="398" t="s">
        <v>814</v>
      </c>
      <c r="D57" s="398"/>
      <c r="E57" s="398"/>
      <c r="F57" s="398"/>
      <c r="G57" s="398"/>
      <c r="H57" s="398"/>
      <c r="I57" s="398"/>
      <c r="J57" s="398"/>
      <c r="K57" s="272"/>
    </row>
    <row r="58" spans="2:11" s="1" customFormat="1" ht="15" customHeight="1">
      <c r="B58" s="271"/>
      <c r="C58" s="276"/>
      <c r="D58" s="398" t="s">
        <v>815</v>
      </c>
      <c r="E58" s="398"/>
      <c r="F58" s="398"/>
      <c r="G58" s="398"/>
      <c r="H58" s="398"/>
      <c r="I58" s="398"/>
      <c r="J58" s="398"/>
      <c r="K58" s="272"/>
    </row>
    <row r="59" spans="2:11" s="1" customFormat="1" ht="15" customHeight="1">
      <c r="B59" s="271"/>
      <c r="C59" s="276"/>
      <c r="D59" s="398" t="s">
        <v>816</v>
      </c>
      <c r="E59" s="398"/>
      <c r="F59" s="398"/>
      <c r="G59" s="398"/>
      <c r="H59" s="398"/>
      <c r="I59" s="398"/>
      <c r="J59" s="398"/>
      <c r="K59" s="272"/>
    </row>
    <row r="60" spans="2:11" s="1" customFormat="1" ht="15" customHeight="1">
      <c r="B60" s="271"/>
      <c r="C60" s="276"/>
      <c r="D60" s="398" t="s">
        <v>817</v>
      </c>
      <c r="E60" s="398"/>
      <c r="F60" s="398"/>
      <c r="G60" s="398"/>
      <c r="H60" s="398"/>
      <c r="I60" s="398"/>
      <c r="J60" s="398"/>
      <c r="K60" s="272"/>
    </row>
    <row r="61" spans="2:11" s="1" customFormat="1" ht="15" customHeight="1">
      <c r="B61" s="271"/>
      <c r="C61" s="276"/>
      <c r="D61" s="398" t="s">
        <v>818</v>
      </c>
      <c r="E61" s="398"/>
      <c r="F61" s="398"/>
      <c r="G61" s="398"/>
      <c r="H61" s="398"/>
      <c r="I61" s="398"/>
      <c r="J61" s="398"/>
      <c r="K61" s="272"/>
    </row>
    <row r="62" spans="2:11" s="1" customFormat="1" ht="15" customHeight="1">
      <c r="B62" s="271"/>
      <c r="C62" s="276"/>
      <c r="D62" s="399" t="s">
        <v>819</v>
      </c>
      <c r="E62" s="399"/>
      <c r="F62" s="399"/>
      <c r="G62" s="399"/>
      <c r="H62" s="399"/>
      <c r="I62" s="399"/>
      <c r="J62" s="399"/>
      <c r="K62" s="272"/>
    </row>
    <row r="63" spans="2:11" s="1" customFormat="1" ht="15" customHeight="1">
      <c r="B63" s="271"/>
      <c r="C63" s="276"/>
      <c r="D63" s="398" t="s">
        <v>820</v>
      </c>
      <c r="E63" s="398"/>
      <c r="F63" s="398"/>
      <c r="G63" s="398"/>
      <c r="H63" s="398"/>
      <c r="I63" s="398"/>
      <c r="J63" s="398"/>
      <c r="K63" s="272"/>
    </row>
    <row r="64" spans="2:11" s="1" customFormat="1" ht="12.75" customHeight="1">
      <c r="B64" s="271"/>
      <c r="C64" s="276"/>
      <c r="D64" s="276"/>
      <c r="E64" s="279"/>
      <c r="F64" s="276"/>
      <c r="G64" s="276"/>
      <c r="H64" s="276"/>
      <c r="I64" s="276"/>
      <c r="J64" s="276"/>
      <c r="K64" s="272"/>
    </row>
    <row r="65" spans="2:11" s="1" customFormat="1" ht="15" customHeight="1">
      <c r="B65" s="271"/>
      <c r="C65" s="276"/>
      <c r="D65" s="398" t="s">
        <v>821</v>
      </c>
      <c r="E65" s="398"/>
      <c r="F65" s="398"/>
      <c r="G65" s="398"/>
      <c r="H65" s="398"/>
      <c r="I65" s="398"/>
      <c r="J65" s="398"/>
      <c r="K65" s="272"/>
    </row>
    <row r="66" spans="2:11" s="1" customFormat="1" ht="15" customHeight="1">
      <c r="B66" s="271"/>
      <c r="C66" s="276"/>
      <c r="D66" s="399" t="s">
        <v>822</v>
      </c>
      <c r="E66" s="399"/>
      <c r="F66" s="399"/>
      <c r="G66" s="399"/>
      <c r="H66" s="399"/>
      <c r="I66" s="399"/>
      <c r="J66" s="399"/>
      <c r="K66" s="272"/>
    </row>
    <row r="67" spans="2:11" s="1" customFormat="1" ht="15" customHeight="1">
      <c r="B67" s="271"/>
      <c r="C67" s="276"/>
      <c r="D67" s="398" t="s">
        <v>823</v>
      </c>
      <c r="E67" s="398"/>
      <c r="F67" s="398"/>
      <c r="G67" s="398"/>
      <c r="H67" s="398"/>
      <c r="I67" s="398"/>
      <c r="J67" s="398"/>
      <c r="K67" s="272"/>
    </row>
    <row r="68" spans="2:11" s="1" customFormat="1" ht="15" customHeight="1">
      <c r="B68" s="271"/>
      <c r="C68" s="276"/>
      <c r="D68" s="398" t="s">
        <v>824</v>
      </c>
      <c r="E68" s="398"/>
      <c r="F68" s="398"/>
      <c r="G68" s="398"/>
      <c r="H68" s="398"/>
      <c r="I68" s="398"/>
      <c r="J68" s="398"/>
      <c r="K68" s="272"/>
    </row>
    <row r="69" spans="2:11" s="1" customFormat="1" ht="15" customHeight="1">
      <c r="B69" s="271"/>
      <c r="C69" s="276"/>
      <c r="D69" s="398" t="s">
        <v>825</v>
      </c>
      <c r="E69" s="398"/>
      <c r="F69" s="398"/>
      <c r="G69" s="398"/>
      <c r="H69" s="398"/>
      <c r="I69" s="398"/>
      <c r="J69" s="398"/>
      <c r="K69" s="272"/>
    </row>
    <row r="70" spans="2:11" s="1" customFormat="1" ht="15" customHeight="1">
      <c r="B70" s="271"/>
      <c r="C70" s="276"/>
      <c r="D70" s="398" t="s">
        <v>826</v>
      </c>
      <c r="E70" s="398"/>
      <c r="F70" s="398"/>
      <c r="G70" s="398"/>
      <c r="H70" s="398"/>
      <c r="I70" s="398"/>
      <c r="J70" s="398"/>
      <c r="K70" s="272"/>
    </row>
    <row r="71" spans="2:11" s="1" customFormat="1" ht="12.75" customHeight="1">
      <c r="B71" s="280"/>
      <c r="C71" s="281"/>
      <c r="D71" s="281"/>
      <c r="E71" s="281"/>
      <c r="F71" s="281"/>
      <c r="G71" s="281"/>
      <c r="H71" s="281"/>
      <c r="I71" s="281"/>
      <c r="J71" s="281"/>
      <c r="K71" s="282"/>
    </row>
    <row r="72" spans="2:11" s="1" customFormat="1" ht="18.75" customHeight="1">
      <c r="B72" s="283"/>
      <c r="C72" s="283"/>
      <c r="D72" s="283"/>
      <c r="E72" s="283"/>
      <c r="F72" s="283"/>
      <c r="G72" s="283"/>
      <c r="H72" s="283"/>
      <c r="I72" s="283"/>
      <c r="J72" s="283"/>
      <c r="K72" s="284"/>
    </row>
    <row r="73" spans="2:11" s="1" customFormat="1" ht="18.75" customHeight="1">
      <c r="B73" s="284"/>
      <c r="C73" s="284"/>
      <c r="D73" s="284"/>
      <c r="E73" s="284"/>
      <c r="F73" s="284"/>
      <c r="G73" s="284"/>
      <c r="H73" s="284"/>
      <c r="I73" s="284"/>
      <c r="J73" s="284"/>
      <c r="K73" s="284"/>
    </row>
    <row r="74" spans="2:11" s="1" customFormat="1" ht="7.5" customHeight="1">
      <c r="B74" s="285"/>
      <c r="C74" s="286"/>
      <c r="D74" s="286"/>
      <c r="E74" s="286"/>
      <c r="F74" s="286"/>
      <c r="G74" s="286"/>
      <c r="H74" s="286"/>
      <c r="I74" s="286"/>
      <c r="J74" s="286"/>
      <c r="K74" s="287"/>
    </row>
    <row r="75" spans="2:11" s="1" customFormat="1" ht="45" customHeight="1">
      <c r="B75" s="288"/>
      <c r="C75" s="397" t="s">
        <v>827</v>
      </c>
      <c r="D75" s="397"/>
      <c r="E75" s="397"/>
      <c r="F75" s="397"/>
      <c r="G75" s="397"/>
      <c r="H75" s="397"/>
      <c r="I75" s="397"/>
      <c r="J75" s="397"/>
      <c r="K75" s="289"/>
    </row>
    <row r="76" spans="2:11" s="1" customFormat="1" ht="17.25" customHeight="1">
      <c r="B76" s="288"/>
      <c r="C76" s="290" t="s">
        <v>828</v>
      </c>
      <c r="D76" s="290"/>
      <c r="E76" s="290"/>
      <c r="F76" s="290" t="s">
        <v>829</v>
      </c>
      <c r="G76" s="291"/>
      <c r="H76" s="290" t="s">
        <v>51</v>
      </c>
      <c r="I76" s="290" t="s">
        <v>54</v>
      </c>
      <c r="J76" s="290" t="s">
        <v>830</v>
      </c>
      <c r="K76" s="289"/>
    </row>
    <row r="77" spans="2:11" s="1" customFormat="1" ht="17.25" customHeight="1">
      <c r="B77" s="288"/>
      <c r="C77" s="292" t="s">
        <v>831</v>
      </c>
      <c r="D77" s="292"/>
      <c r="E77" s="292"/>
      <c r="F77" s="293" t="s">
        <v>832</v>
      </c>
      <c r="G77" s="294"/>
      <c r="H77" s="292"/>
      <c r="I77" s="292"/>
      <c r="J77" s="292" t="s">
        <v>833</v>
      </c>
      <c r="K77" s="289"/>
    </row>
    <row r="78" spans="2:11" s="1" customFormat="1" ht="5.25" customHeight="1">
      <c r="B78" s="288"/>
      <c r="C78" s="295"/>
      <c r="D78" s="295"/>
      <c r="E78" s="295"/>
      <c r="F78" s="295"/>
      <c r="G78" s="296"/>
      <c r="H78" s="295"/>
      <c r="I78" s="295"/>
      <c r="J78" s="295"/>
      <c r="K78" s="289"/>
    </row>
    <row r="79" spans="2:11" s="1" customFormat="1" ht="15" customHeight="1">
      <c r="B79" s="288"/>
      <c r="C79" s="277" t="s">
        <v>50</v>
      </c>
      <c r="D79" s="295"/>
      <c r="E79" s="295"/>
      <c r="F79" s="297" t="s">
        <v>834</v>
      </c>
      <c r="G79" s="296"/>
      <c r="H79" s="277" t="s">
        <v>835</v>
      </c>
      <c r="I79" s="277" t="s">
        <v>836</v>
      </c>
      <c r="J79" s="277">
        <v>20</v>
      </c>
      <c r="K79" s="289"/>
    </row>
    <row r="80" spans="2:11" s="1" customFormat="1" ht="15" customHeight="1">
      <c r="B80" s="288"/>
      <c r="C80" s="277" t="s">
        <v>837</v>
      </c>
      <c r="D80" s="277"/>
      <c r="E80" s="277"/>
      <c r="F80" s="297" t="s">
        <v>834</v>
      </c>
      <c r="G80" s="296"/>
      <c r="H80" s="277" t="s">
        <v>838</v>
      </c>
      <c r="I80" s="277" t="s">
        <v>836</v>
      </c>
      <c r="J80" s="277">
        <v>120</v>
      </c>
      <c r="K80" s="289"/>
    </row>
    <row r="81" spans="2:11" s="1" customFormat="1" ht="15" customHeight="1">
      <c r="B81" s="298"/>
      <c r="C81" s="277" t="s">
        <v>839</v>
      </c>
      <c r="D81" s="277"/>
      <c r="E81" s="277"/>
      <c r="F81" s="297" t="s">
        <v>840</v>
      </c>
      <c r="G81" s="296"/>
      <c r="H81" s="277" t="s">
        <v>841</v>
      </c>
      <c r="I81" s="277" t="s">
        <v>836</v>
      </c>
      <c r="J81" s="277">
        <v>50</v>
      </c>
      <c r="K81" s="289"/>
    </row>
    <row r="82" spans="2:11" s="1" customFormat="1" ht="15" customHeight="1">
      <c r="B82" s="298"/>
      <c r="C82" s="277" t="s">
        <v>842</v>
      </c>
      <c r="D82" s="277"/>
      <c r="E82" s="277"/>
      <c r="F82" s="297" t="s">
        <v>834</v>
      </c>
      <c r="G82" s="296"/>
      <c r="H82" s="277" t="s">
        <v>843</v>
      </c>
      <c r="I82" s="277" t="s">
        <v>844</v>
      </c>
      <c r="J82" s="277"/>
      <c r="K82" s="289"/>
    </row>
    <row r="83" spans="2:11" s="1" customFormat="1" ht="15" customHeight="1">
      <c r="B83" s="298"/>
      <c r="C83" s="299" t="s">
        <v>845</v>
      </c>
      <c r="D83" s="299"/>
      <c r="E83" s="299"/>
      <c r="F83" s="300" t="s">
        <v>840</v>
      </c>
      <c r="G83" s="299"/>
      <c r="H83" s="299" t="s">
        <v>846</v>
      </c>
      <c r="I83" s="299" t="s">
        <v>836</v>
      </c>
      <c r="J83" s="299">
        <v>15</v>
      </c>
      <c r="K83" s="289"/>
    </row>
    <row r="84" spans="2:11" s="1" customFormat="1" ht="15" customHeight="1">
      <c r="B84" s="298"/>
      <c r="C84" s="299" t="s">
        <v>847</v>
      </c>
      <c r="D84" s="299"/>
      <c r="E84" s="299"/>
      <c r="F84" s="300" t="s">
        <v>840</v>
      </c>
      <c r="G84" s="299"/>
      <c r="H84" s="299" t="s">
        <v>848</v>
      </c>
      <c r="I84" s="299" t="s">
        <v>836</v>
      </c>
      <c r="J84" s="299">
        <v>15</v>
      </c>
      <c r="K84" s="289"/>
    </row>
    <row r="85" spans="2:11" s="1" customFormat="1" ht="15" customHeight="1">
      <c r="B85" s="298"/>
      <c r="C85" s="299" t="s">
        <v>849</v>
      </c>
      <c r="D85" s="299"/>
      <c r="E85" s="299"/>
      <c r="F85" s="300" t="s">
        <v>840</v>
      </c>
      <c r="G85" s="299"/>
      <c r="H85" s="299" t="s">
        <v>850</v>
      </c>
      <c r="I85" s="299" t="s">
        <v>836</v>
      </c>
      <c r="J85" s="299">
        <v>20</v>
      </c>
      <c r="K85" s="289"/>
    </row>
    <row r="86" spans="2:11" s="1" customFormat="1" ht="15" customHeight="1">
      <c r="B86" s="298"/>
      <c r="C86" s="299" t="s">
        <v>851</v>
      </c>
      <c r="D86" s="299"/>
      <c r="E86" s="299"/>
      <c r="F86" s="300" t="s">
        <v>840</v>
      </c>
      <c r="G86" s="299"/>
      <c r="H86" s="299" t="s">
        <v>852</v>
      </c>
      <c r="I86" s="299" t="s">
        <v>836</v>
      </c>
      <c r="J86" s="299">
        <v>20</v>
      </c>
      <c r="K86" s="289"/>
    </row>
    <row r="87" spans="2:11" s="1" customFormat="1" ht="15" customHeight="1">
      <c r="B87" s="298"/>
      <c r="C87" s="277" t="s">
        <v>853</v>
      </c>
      <c r="D87" s="277"/>
      <c r="E87" s="277"/>
      <c r="F87" s="297" t="s">
        <v>840</v>
      </c>
      <c r="G87" s="296"/>
      <c r="H87" s="277" t="s">
        <v>854</v>
      </c>
      <c r="I87" s="277" t="s">
        <v>836</v>
      </c>
      <c r="J87" s="277">
        <v>50</v>
      </c>
      <c r="K87" s="289"/>
    </row>
    <row r="88" spans="2:11" s="1" customFormat="1" ht="15" customHeight="1">
      <c r="B88" s="298"/>
      <c r="C88" s="277" t="s">
        <v>855</v>
      </c>
      <c r="D88" s="277"/>
      <c r="E88" s="277"/>
      <c r="F88" s="297" t="s">
        <v>840</v>
      </c>
      <c r="G88" s="296"/>
      <c r="H88" s="277" t="s">
        <v>856</v>
      </c>
      <c r="I88" s="277" t="s">
        <v>836</v>
      </c>
      <c r="J88" s="277">
        <v>20</v>
      </c>
      <c r="K88" s="289"/>
    </row>
    <row r="89" spans="2:11" s="1" customFormat="1" ht="15" customHeight="1">
      <c r="B89" s="298"/>
      <c r="C89" s="277" t="s">
        <v>857</v>
      </c>
      <c r="D89" s="277"/>
      <c r="E89" s="277"/>
      <c r="F89" s="297" t="s">
        <v>840</v>
      </c>
      <c r="G89" s="296"/>
      <c r="H89" s="277" t="s">
        <v>858</v>
      </c>
      <c r="I89" s="277" t="s">
        <v>836</v>
      </c>
      <c r="J89" s="277">
        <v>20</v>
      </c>
      <c r="K89" s="289"/>
    </row>
    <row r="90" spans="2:11" s="1" customFormat="1" ht="15" customHeight="1">
      <c r="B90" s="298"/>
      <c r="C90" s="277" t="s">
        <v>859</v>
      </c>
      <c r="D90" s="277"/>
      <c r="E90" s="277"/>
      <c r="F90" s="297" t="s">
        <v>840</v>
      </c>
      <c r="G90" s="296"/>
      <c r="H90" s="277" t="s">
        <v>860</v>
      </c>
      <c r="I90" s="277" t="s">
        <v>836</v>
      </c>
      <c r="J90" s="277">
        <v>50</v>
      </c>
      <c r="K90" s="289"/>
    </row>
    <row r="91" spans="2:11" s="1" customFormat="1" ht="15" customHeight="1">
      <c r="B91" s="298"/>
      <c r="C91" s="277" t="s">
        <v>861</v>
      </c>
      <c r="D91" s="277"/>
      <c r="E91" s="277"/>
      <c r="F91" s="297" t="s">
        <v>840</v>
      </c>
      <c r="G91" s="296"/>
      <c r="H91" s="277" t="s">
        <v>861</v>
      </c>
      <c r="I91" s="277" t="s">
        <v>836</v>
      </c>
      <c r="J91" s="277">
        <v>50</v>
      </c>
      <c r="K91" s="289"/>
    </row>
    <row r="92" spans="2:11" s="1" customFormat="1" ht="15" customHeight="1">
      <c r="B92" s="298"/>
      <c r="C92" s="277" t="s">
        <v>862</v>
      </c>
      <c r="D92" s="277"/>
      <c r="E92" s="277"/>
      <c r="F92" s="297" t="s">
        <v>840</v>
      </c>
      <c r="G92" s="296"/>
      <c r="H92" s="277" t="s">
        <v>863</v>
      </c>
      <c r="I92" s="277" t="s">
        <v>836</v>
      </c>
      <c r="J92" s="277">
        <v>255</v>
      </c>
      <c r="K92" s="289"/>
    </row>
    <row r="93" spans="2:11" s="1" customFormat="1" ht="15" customHeight="1">
      <c r="B93" s="298"/>
      <c r="C93" s="277" t="s">
        <v>864</v>
      </c>
      <c r="D93" s="277"/>
      <c r="E93" s="277"/>
      <c r="F93" s="297" t="s">
        <v>834</v>
      </c>
      <c r="G93" s="296"/>
      <c r="H93" s="277" t="s">
        <v>865</v>
      </c>
      <c r="I93" s="277" t="s">
        <v>866</v>
      </c>
      <c r="J93" s="277"/>
      <c r="K93" s="289"/>
    </row>
    <row r="94" spans="2:11" s="1" customFormat="1" ht="15" customHeight="1">
      <c r="B94" s="298"/>
      <c r="C94" s="277" t="s">
        <v>867</v>
      </c>
      <c r="D94" s="277"/>
      <c r="E94" s="277"/>
      <c r="F94" s="297" t="s">
        <v>834</v>
      </c>
      <c r="G94" s="296"/>
      <c r="H94" s="277" t="s">
        <v>868</v>
      </c>
      <c r="I94" s="277" t="s">
        <v>869</v>
      </c>
      <c r="J94" s="277"/>
      <c r="K94" s="289"/>
    </row>
    <row r="95" spans="2:11" s="1" customFormat="1" ht="15" customHeight="1">
      <c r="B95" s="298"/>
      <c r="C95" s="277" t="s">
        <v>870</v>
      </c>
      <c r="D95" s="277"/>
      <c r="E95" s="277"/>
      <c r="F95" s="297" t="s">
        <v>834</v>
      </c>
      <c r="G95" s="296"/>
      <c r="H95" s="277" t="s">
        <v>870</v>
      </c>
      <c r="I95" s="277" t="s">
        <v>869</v>
      </c>
      <c r="J95" s="277"/>
      <c r="K95" s="289"/>
    </row>
    <row r="96" spans="2:11" s="1" customFormat="1" ht="15" customHeight="1">
      <c r="B96" s="298"/>
      <c r="C96" s="277" t="s">
        <v>35</v>
      </c>
      <c r="D96" s="277"/>
      <c r="E96" s="277"/>
      <c r="F96" s="297" t="s">
        <v>834</v>
      </c>
      <c r="G96" s="296"/>
      <c r="H96" s="277" t="s">
        <v>871</v>
      </c>
      <c r="I96" s="277" t="s">
        <v>869</v>
      </c>
      <c r="J96" s="277"/>
      <c r="K96" s="289"/>
    </row>
    <row r="97" spans="2:11" s="1" customFormat="1" ht="15" customHeight="1">
      <c r="B97" s="298"/>
      <c r="C97" s="277" t="s">
        <v>45</v>
      </c>
      <c r="D97" s="277"/>
      <c r="E97" s="277"/>
      <c r="F97" s="297" t="s">
        <v>834</v>
      </c>
      <c r="G97" s="296"/>
      <c r="H97" s="277" t="s">
        <v>872</v>
      </c>
      <c r="I97" s="277" t="s">
        <v>869</v>
      </c>
      <c r="J97" s="277"/>
      <c r="K97" s="289"/>
    </row>
    <row r="98" spans="2:11" s="1" customFormat="1" ht="15" customHeight="1">
      <c r="B98" s="301"/>
      <c r="C98" s="302"/>
      <c r="D98" s="302"/>
      <c r="E98" s="302"/>
      <c r="F98" s="302"/>
      <c r="G98" s="302"/>
      <c r="H98" s="302"/>
      <c r="I98" s="302"/>
      <c r="J98" s="302"/>
      <c r="K98" s="303"/>
    </row>
    <row r="99" spans="2:11" s="1" customFormat="1" ht="18.75" customHeight="1">
      <c r="B99" s="304"/>
      <c r="C99" s="305"/>
      <c r="D99" s="305"/>
      <c r="E99" s="305"/>
      <c r="F99" s="305"/>
      <c r="G99" s="305"/>
      <c r="H99" s="305"/>
      <c r="I99" s="305"/>
      <c r="J99" s="305"/>
      <c r="K99" s="304"/>
    </row>
    <row r="100" spans="2:11" s="1" customFormat="1" ht="18.75" customHeight="1"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</row>
    <row r="101" spans="2:11" s="1" customFormat="1" ht="7.5" customHeight="1">
      <c r="B101" s="285"/>
      <c r="C101" s="286"/>
      <c r="D101" s="286"/>
      <c r="E101" s="286"/>
      <c r="F101" s="286"/>
      <c r="G101" s="286"/>
      <c r="H101" s="286"/>
      <c r="I101" s="286"/>
      <c r="J101" s="286"/>
      <c r="K101" s="287"/>
    </row>
    <row r="102" spans="2:11" s="1" customFormat="1" ht="45" customHeight="1">
      <c r="B102" s="288"/>
      <c r="C102" s="397" t="s">
        <v>873</v>
      </c>
      <c r="D102" s="397"/>
      <c r="E102" s="397"/>
      <c r="F102" s="397"/>
      <c r="G102" s="397"/>
      <c r="H102" s="397"/>
      <c r="I102" s="397"/>
      <c r="J102" s="397"/>
      <c r="K102" s="289"/>
    </row>
    <row r="103" spans="2:11" s="1" customFormat="1" ht="17.25" customHeight="1">
      <c r="B103" s="288"/>
      <c r="C103" s="290" t="s">
        <v>828</v>
      </c>
      <c r="D103" s="290"/>
      <c r="E103" s="290"/>
      <c r="F103" s="290" t="s">
        <v>829</v>
      </c>
      <c r="G103" s="291"/>
      <c r="H103" s="290" t="s">
        <v>51</v>
      </c>
      <c r="I103" s="290" t="s">
        <v>54</v>
      </c>
      <c r="J103" s="290" t="s">
        <v>830</v>
      </c>
      <c r="K103" s="289"/>
    </row>
    <row r="104" spans="2:11" s="1" customFormat="1" ht="17.25" customHeight="1">
      <c r="B104" s="288"/>
      <c r="C104" s="292" t="s">
        <v>831</v>
      </c>
      <c r="D104" s="292"/>
      <c r="E104" s="292"/>
      <c r="F104" s="293" t="s">
        <v>832</v>
      </c>
      <c r="G104" s="294"/>
      <c r="H104" s="292"/>
      <c r="I104" s="292"/>
      <c r="J104" s="292" t="s">
        <v>833</v>
      </c>
      <c r="K104" s="289"/>
    </row>
    <row r="105" spans="2:11" s="1" customFormat="1" ht="5.25" customHeight="1">
      <c r="B105" s="288"/>
      <c r="C105" s="290"/>
      <c r="D105" s="290"/>
      <c r="E105" s="290"/>
      <c r="F105" s="290"/>
      <c r="G105" s="306"/>
      <c r="H105" s="290"/>
      <c r="I105" s="290"/>
      <c r="J105" s="290"/>
      <c r="K105" s="289"/>
    </row>
    <row r="106" spans="2:11" s="1" customFormat="1" ht="15" customHeight="1">
      <c r="B106" s="288"/>
      <c r="C106" s="277" t="s">
        <v>50</v>
      </c>
      <c r="D106" s="295"/>
      <c r="E106" s="295"/>
      <c r="F106" s="297" t="s">
        <v>834</v>
      </c>
      <c r="G106" s="306"/>
      <c r="H106" s="277" t="s">
        <v>874</v>
      </c>
      <c r="I106" s="277" t="s">
        <v>836</v>
      </c>
      <c r="J106" s="277">
        <v>20</v>
      </c>
      <c r="K106" s="289"/>
    </row>
    <row r="107" spans="2:11" s="1" customFormat="1" ht="15" customHeight="1">
      <c r="B107" s="288"/>
      <c r="C107" s="277" t="s">
        <v>837</v>
      </c>
      <c r="D107" s="277"/>
      <c r="E107" s="277"/>
      <c r="F107" s="297" t="s">
        <v>834</v>
      </c>
      <c r="G107" s="277"/>
      <c r="H107" s="277" t="s">
        <v>874</v>
      </c>
      <c r="I107" s="277" t="s">
        <v>836</v>
      </c>
      <c r="J107" s="277">
        <v>120</v>
      </c>
      <c r="K107" s="289"/>
    </row>
    <row r="108" spans="2:11" s="1" customFormat="1" ht="15" customHeight="1">
      <c r="B108" s="298"/>
      <c r="C108" s="277" t="s">
        <v>839</v>
      </c>
      <c r="D108" s="277"/>
      <c r="E108" s="277"/>
      <c r="F108" s="297" t="s">
        <v>840</v>
      </c>
      <c r="G108" s="277"/>
      <c r="H108" s="277" t="s">
        <v>874</v>
      </c>
      <c r="I108" s="277" t="s">
        <v>836</v>
      </c>
      <c r="J108" s="277">
        <v>50</v>
      </c>
      <c r="K108" s="289"/>
    </row>
    <row r="109" spans="2:11" s="1" customFormat="1" ht="15" customHeight="1">
      <c r="B109" s="298"/>
      <c r="C109" s="277" t="s">
        <v>842</v>
      </c>
      <c r="D109" s="277"/>
      <c r="E109" s="277"/>
      <c r="F109" s="297" t="s">
        <v>834</v>
      </c>
      <c r="G109" s="277"/>
      <c r="H109" s="277" t="s">
        <v>874</v>
      </c>
      <c r="I109" s="277" t="s">
        <v>844</v>
      </c>
      <c r="J109" s="277"/>
      <c r="K109" s="289"/>
    </row>
    <row r="110" spans="2:11" s="1" customFormat="1" ht="15" customHeight="1">
      <c r="B110" s="298"/>
      <c r="C110" s="277" t="s">
        <v>853</v>
      </c>
      <c r="D110" s="277"/>
      <c r="E110" s="277"/>
      <c r="F110" s="297" t="s">
        <v>840</v>
      </c>
      <c r="G110" s="277"/>
      <c r="H110" s="277" t="s">
        <v>874</v>
      </c>
      <c r="I110" s="277" t="s">
        <v>836</v>
      </c>
      <c r="J110" s="277">
        <v>50</v>
      </c>
      <c r="K110" s="289"/>
    </row>
    <row r="111" spans="2:11" s="1" customFormat="1" ht="15" customHeight="1">
      <c r="B111" s="298"/>
      <c r="C111" s="277" t="s">
        <v>861</v>
      </c>
      <c r="D111" s="277"/>
      <c r="E111" s="277"/>
      <c r="F111" s="297" t="s">
        <v>840</v>
      </c>
      <c r="G111" s="277"/>
      <c r="H111" s="277" t="s">
        <v>874</v>
      </c>
      <c r="I111" s="277" t="s">
        <v>836</v>
      </c>
      <c r="J111" s="277">
        <v>50</v>
      </c>
      <c r="K111" s="289"/>
    </row>
    <row r="112" spans="2:11" s="1" customFormat="1" ht="15" customHeight="1">
      <c r="B112" s="298"/>
      <c r="C112" s="277" t="s">
        <v>859</v>
      </c>
      <c r="D112" s="277"/>
      <c r="E112" s="277"/>
      <c r="F112" s="297" t="s">
        <v>840</v>
      </c>
      <c r="G112" s="277"/>
      <c r="H112" s="277" t="s">
        <v>874</v>
      </c>
      <c r="I112" s="277" t="s">
        <v>836</v>
      </c>
      <c r="J112" s="277">
        <v>50</v>
      </c>
      <c r="K112" s="289"/>
    </row>
    <row r="113" spans="2:11" s="1" customFormat="1" ht="15" customHeight="1">
      <c r="B113" s="298"/>
      <c r="C113" s="277" t="s">
        <v>50</v>
      </c>
      <c r="D113" s="277"/>
      <c r="E113" s="277"/>
      <c r="F113" s="297" t="s">
        <v>834</v>
      </c>
      <c r="G113" s="277"/>
      <c r="H113" s="277" t="s">
        <v>875</v>
      </c>
      <c r="I113" s="277" t="s">
        <v>836</v>
      </c>
      <c r="J113" s="277">
        <v>20</v>
      </c>
      <c r="K113" s="289"/>
    </row>
    <row r="114" spans="2:11" s="1" customFormat="1" ht="15" customHeight="1">
      <c r="B114" s="298"/>
      <c r="C114" s="277" t="s">
        <v>876</v>
      </c>
      <c r="D114" s="277"/>
      <c r="E114" s="277"/>
      <c r="F114" s="297" t="s">
        <v>834</v>
      </c>
      <c r="G114" s="277"/>
      <c r="H114" s="277" t="s">
        <v>877</v>
      </c>
      <c r="I114" s="277" t="s">
        <v>836</v>
      </c>
      <c r="J114" s="277">
        <v>120</v>
      </c>
      <c r="K114" s="289"/>
    </row>
    <row r="115" spans="2:11" s="1" customFormat="1" ht="15" customHeight="1">
      <c r="B115" s="298"/>
      <c r="C115" s="277" t="s">
        <v>35</v>
      </c>
      <c r="D115" s="277"/>
      <c r="E115" s="277"/>
      <c r="F115" s="297" t="s">
        <v>834</v>
      </c>
      <c r="G115" s="277"/>
      <c r="H115" s="277" t="s">
        <v>878</v>
      </c>
      <c r="I115" s="277" t="s">
        <v>869</v>
      </c>
      <c r="J115" s="277"/>
      <c r="K115" s="289"/>
    </row>
    <row r="116" spans="2:11" s="1" customFormat="1" ht="15" customHeight="1">
      <c r="B116" s="298"/>
      <c r="C116" s="277" t="s">
        <v>45</v>
      </c>
      <c r="D116" s="277"/>
      <c r="E116" s="277"/>
      <c r="F116" s="297" t="s">
        <v>834</v>
      </c>
      <c r="G116" s="277"/>
      <c r="H116" s="277" t="s">
        <v>879</v>
      </c>
      <c r="I116" s="277" t="s">
        <v>869</v>
      </c>
      <c r="J116" s="277"/>
      <c r="K116" s="289"/>
    </row>
    <row r="117" spans="2:11" s="1" customFormat="1" ht="15" customHeight="1">
      <c r="B117" s="298"/>
      <c r="C117" s="277" t="s">
        <v>54</v>
      </c>
      <c r="D117" s="277"/>
      <c r="E117" s="277"/>
      <c r="F117" s="297" t="s">
        <v>834</v>
      </c>
      <c r="G117" s="277"/>
      <c r="H117" s="277" t="s">
        <v>880</v>
      </c>
      <c r="I117" s="277" t="s">
        <v>881</v>
      </c>
      <c r="J117" s="277"/>
      <c r="K117" s="289"/>
    </row>
    <row r="118" spans="2:11" s="1" customFormat="1" ht="15" customHeight="1">
      <c r="B118" s="301"/>
      <c r="C118" s="307"/>
      <c r="D118" s="307"/>
      <c r="E118" s="307"/>
      <c r="F118" s="307"/>
      <c r="G118" s="307"/>
      <c r="H118" s="307"/>
      <c r="I118" s="307"/>
      <c r="J118" s="307"/>
      <c r="K118" s="303"/>
    </row>
    <row r="119" spans="2:11" s="1" customFormat="1" ht="18.75" customHeight="1">
      <c r="B119" s="308"/>
      <c r="C119" s="274"/>
      <c r="D119" s="274"/>
      <c r="E119" s="274"/>
      <c r="F119" s="309"/>
      <c r="G119" s="274"/>
      <c r="H119" s="274"/>
      <c r="I119" s="274"/>
      <c r="J119" s="274"/>
      <c r="K119" s="308"/>
    </row>
    <row r="120" spans="2:11" s="1" customFormat="1" ht="18.75" customHeight="1"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</row>
    <row r="121" spans="2:11" s="1" customFormat="1" ht="7.5" customHeight="1">
      <c r="B121" s="310"/>
      <c r="C121" s="311"/>
      <c r="D121" s="311"/>
      <c r="E121" s="311"/>
      <c r="F121" s="311"/>
      <c r="G121" s="311"/>
      <c r="H121" s="311"/>
      <c r="I121" s="311"/>
      <c r="J121" s="311"/>
      <c r="K121" s="312"/>
    </row>
    <row r="122" spans="2:11" s="1" customFormat="1" ht="45" customHeight="1">
      <c r="B122" s="313"/>
      <c r="C122" s="396" t="s">
        <v>882</v>
      </c>
      <c r="D122" s="396"/>
      <c r="E122" s="396"/>
      <c r="F122" s="396"/>
      <c r="G122" s="396"/>
      <c r="H122" s="396"/>
      <c r="I122" s="396"/>
      <c r="J122" s="396"/>
      <c r="K122" s="314"/>
    </row>
    <row r="123" spans="2:11" s="1" customFormat="1" ht="17.25" customHeight="1">
      <c r="B123" s="315"/>
      <c r="C123" s="290" t="s">
        <v>828</v>
      </c>
      <c r="D123" s="290"/>
      <c r="E123" s="290"/>
      <c r="F123" s="290" t="s">
        <v>829</v>
      </c>
      <c r="G123" s="291"/>
      <c r="H123" s="290" t="s">
        <v>51</v>
      </c>
      <c r="I123" s="290" t="s">
        <v>54</v>
      </c>
      <c r="J123" s="290" t="s">
        <v>830</v>
      </c>
      <c r="K123" s="316"/>
    </row>
    <row r="124" spans="2:11" s="1" customFormat="1" ht="17.25" customHeight="1">
      <c r="B124" s="315"/>
      <c r="C124" s="292" t="s">
        <v>831</v>
      </c>
      <c r="D124" s="292"/>
      <c r="E124" s="292"/>
      <c r="F124" s="293" t="s">
        <v>832</v>
      </c>
      <c r="G124" s="294"/>
      <c r="H124" s="292"/>
      <c r="I124" s="292"/>
      <c r="J124" s="292" t="s">
        <v>833</v>
      </c>
      <c r="K124" s="316"/>
    </row>
    <row r="125" spans="2:11" s="1" customFormat="1" ht="5.25" customHeight="1">
      <c r="B125" s="317"/>
      <c r="C125" s="295"/>
      <c r="D125" s="295"/>
      <c r="E125" s="295"/>
      <c r="F125" s="295"/>
      <c r="G125" s="277"/>
      <c r="H125" s="295"/>
      <c r="I125" s="295"/>
      <c r="J125" s="295"/>
      <c r="K125" s="318"/>
    </row>
    <row r="126" spans="2:11" s="1" customFormat="1" ht="15" customHeight="1">
      <c r="B126" s="317"/>
      <c r="C126" s="277" t="s">
        <v>837</v>
      </c>
      <c r="D126" s="295"/>
      <c r="E126" s="295"/>
      <c r="F126" s="297" t="s">
        <v>834</v>
      </c>
      <c r="G126" s="277"/>
      <c r="H126" s="277" t="s">
        <v>874</v>
      </c>
      <c r="I126" s="277" t="s">
        <v>836</v>
      </c>
      <c r="J126" s="277">
        <v>120</v>
      </c>
      <c r="K126" s="319"/>
    </row>
    <row r="127" spans="2:11" s="1" customFormat="1" ht="15" customHeight="1">
      <c r="B127" s="317"/>
      <c r="C127" s="277" t="s">
        <v>883</v>
      </c>
      <c r="D127" s="277"/>
      <c r="E127" s="277"/>
      <c r="F127" s="297" t="s">
        <v>834</v>
      </c>
      <c r="G127" s="277"/>
      <c r="H127" s="277" t="s">
        <v>884</v>
      </c>
      <c r="I127" s="277" t="s">
        <v>836</v>
      </c>
      <c r="J127" s="277" t="s">
        <v>885</v>
      </c>
      <c r="K127" s="319"/>
    </row>
    <row r="128" spans="2:11" s="1" customFormat="1" ht="15" customHeight="1">
      <c r="B128" s="317"/>
      <c r="C128" s="277" t="s">
        <v>782</v>
      </c>
      <c r="D128" s="277"/>
      <c r="E128" s="277"/>
      <c r="F128" s="297" t="s">
        <v>834</v>
      </c>
      <c r="G128" s="277"/>
      <c r="H128" s="277" t="s">
        <v>886</v>
      </c>
      <c r="I128" s="277" t="s">
        <v>836</v>
      </c>
      <c r="J128" s="277" t="s">
        <v>885</v>
      </c>
      <c r="K128" s="319"/>
    </row>
    <row r="129" spans="2:11" s="1" customFormat="1" ht="15" customHeight="1">
      <c r="B129" s="317"/>
      <c r="C129" s="277" t="s">
        <v>845</v>
      </c>
      <c r="D129" s="277"/>
      <c r="E129" s="277"/>
      <c r="F129" s="297" t="s">
        <v>840</v>
      </c>
      <c r="G129" s="277"/>
      <c r="H129" s="277" t="s">
        <v>846</v>
      </c>
      <c r="I129" s="277" t="s">
        <v>836</v>
      </c>
      <c r="J129" s="277">
        <v>15</v>
      </c>
      <c r="K129" s="319"/>
    </row>
    <row r="130" spans="2:11" s="1" customFormat="1" ht="15" customHeight="1">
      <c r="B130" s="317"/>
      <c r="C130" s="299" t="s">
        <v>847</v>
      </c>
      <c r="D130" s="299"/>
      <c r="E130" s="299"/>
      <c r="F130" s="300" t="s">
        <v>840</v>
      </c>
      <c r="G130" s="299"/>
      <c r="H130" s="299" t="s">
        <v>848</v>
      </c>
      <c r="I130" s="299" t="s">
        <v>836</v>
      </c>
      <c r="J130" s="299">
        <v>15</v>
      </c>
      <c r="K130" s="319"/>
    </row>
    <row r="131" spans="2:11" s="1" customFormat="1" ht="15" customHeight="1">
      <c r="B131" s="317"/>
      <c r="C131" s="299" t="s">
        <v>849</v>
      </c>
      <c r="D131" s="299"/>
      <c r="E131" s="299"/>
      <c r="F131" s="300" t="s">
        <v>840</v>
      </c>
      <c r="G131" s="299"/>
      <c r="H131" s="299" t="s">
        <v>850</v>
      </c>
      <c r="I131" s="299" t="s">
        <v>836</v>
      </c>
      <c r="J131" s="299">
        <v>20</v>
      </c>
      <c r="K131" s="319"/>
    </row>
    <row r="132" spans="2:11" s="1" customFormat="1" ht="15" customHeight="1">
      <c r="B132" s="317"/>
      <c r="C132" s="299" t="s">
        <v>851</v>
      </c>
      <c r="D132" s="299"/>
      <c r="E132" s="299"/>
      <c r="F132" s="300" t="s">
        <v>840</v>
      </c>
      <c r="G132" s="299"/>
      <c r="H132" s="299" t="s">
        <v>852</v>
      </c>
      <c r="I132" s="299" t="s">
        <v>836</v>
      </c>
      <c r="J132" s="299">
        <v>20</v>
      </c>
      <c r="K132" s="319"/>
    </row>
    <row r="133" spans="2:11" s="1" customFormat="1" ht="15" customHeight="1">
      <c r="B133" s="317"/>
      <c r="C133" s="277" t="s">
        <v>839</v>
      </c>
      <c r="D133" s="277"/>
      <c r="E133" s="277"/>
      <c r="F133" s="297" t="s">
        <v>840</v>
      </c>
      <c r="G133" s="277"/>
      <c r="H133" s="277" t="s">
        <v>874</v>
      </c>
      <c r="I133" s="277" t="s">
        <v>836</v>
      </c>
      <c r="J133" s="277">
        <v>50</v>
      </c>
      <c r="K133" s="319"/>
    </row>
    <row r="134" spans="2:11" s="1" customFormat="1" ht="15" customHeight="1">
      <c r="B134" s="317"/>
      <c r="C134" s="277" t="s">
        <v>853</v>
      </c>
      <c r="D134" s="277"/>
      <c r="E134" s="277"/>
      <c r="F134" s="297" t="s">
        <v>840</v>
      </c>
      <c r="G134" s="277"/>
      <c r="H134" s="277" t="s">
        <v>874</v>
      </c>
      <c r="I134" s="277" t="s">
        <v>836</v>
      </c>
      <c r="J134" s="277">
        <v>50</v>
      </c>
      <c r="K134" s="319"/>
    </row>
    <row r="135" spans="2:11" s="1" customFormat="1" ht="15" customHeight="1">
      <c r="B135" s="317"/>
      <c r="C135" s="277" t="s">
        <v>859</v>
      </c>
      <c r="D135" s="277"/>
      <c r="E135" s="277"/>
      <c r="F135" s="297" t="s">
        <v>840</v>
      </c>
      <c r="G135" s="277"/>
      <c r="H135" s="277" t="s">
        <v>874</v>
      </c>
      <c r="I135" s="277" t="s">
        <v>836</v>
      </c>
      <c r="J135" s="277">
        <v>50</v>
      </c>
      <c r="K135" s="319"/>
    </row>
    <row r="136" spans="2:11" s="1" customFormat="1" ht="15" customHeight="1">
      <c r="B136" s="317"/>
      <c r="C136" s="277" t="s">
        <v>861</v>
      </c>
      <c r="D136" s="277"/>
      <c r="E136" s="277"/>
      <c r="F136" s="297" t="s">
        <v>840</v>
      </c>
      <c r="G136" s="277"/>
      <c r="H136" s="277" t="s">
        <v>874</v>
      </c>
      <c r="I136" s="277" t="s">
        <v>836</v>
      </c>
      <c r="J136" s="277">
        <v>50</v>
      </c>
      <c r="K136" s="319"/>
    </row>
    <row r="137" spans="2:11" s="1" customFormat="1" ht="15" customHeight="1">
      <c r="B137" s="317"/>
      <c r="C137" s="277" t="s">
        <v>862</v>
      </c>
      <c r="D137" s="277"/>
      <c r="E137" s="277"/>
      <c r="F137" s="297" t="s">
        <v>840</v>
      </c>
      <c r="G137" s="277"/>
      <c r="H137" s="277" t="s">
        <v>887</v>
      </c>
      <c r="I137" s="277" t="s">
        <v>836</v>
      </c>
      <c r="J137" s="277">
        <v>255</v>
      </c>
      <c r="K137" s="319"/>
    </row>
    <row r="138" spans="2:11" s="1" customFormat="1" ht="15" customHeight="1">
      <c r="B138" s="317"/>
      <c r="C138" s="277" t="s">
        <v>864</v>
      </c>
      <c r="D138" s="277"/>
      <c r="E138" s="277"/>
      <c r="F138" s="297" t="s">
        <v>834</v>
      </c>
      <c r="G138" s="277"/>
      <c r="H138" s="277" t="s">
        <v>888</v>
      </c>
      <c r="I138" s="277" t="s">
        <v>866</v>
      </c>
      <c r="J138" s="277"/>
      <c r="K138" s="319"/>
    </row>
    <row r="139" spans="2:11" s="1" customFormat="1" ht="15" customHeight="1">
      <c r="B139" s="317"/>
      <c r="C139" s="277" t="s">
        <v>867</v>
      </c>
      <c r="D139" s="277"/>
      <c r="E139" s="277"/>
      <c r="F139" s="297" t="s">
        <v>834</v>
      </c>
      <c r="G139" s="277"/>
      <c r="H139" s="277" t="s">
        <v>889</v>
      </c>
      <c r="I139" s="277" t="s">
        <v>869</v>
      </c>
      <c r="J139" s="277"/>
      <c r="K139" s="319"/>
    </row>
    <row r="140" spans="2:11" s="1" customFormat="1" ht="15" customHeight="1">
      <c r="B140" s="317"/>
      <c r="C140" s="277" t="s">
        <v>870</v>
      </c>
      <c r="D140" s="277"/>
      <c r="E140" s="277"/>
      <c r="F140" s="297" t="s">
        <v>834</v>
      </c>
      <c r="G140" s="277"/>
      <c r="H140" s="277" t="s">
        <v>870</v>
      </c>
      <c r="I140" s="277" t="s">
        <v>869</v>
      </c>
      <c r="J140" s="277"/>
      <c r="K140" s="319"/>
    </row>
    <row r="141" spans="2:11" s="1" customFormat="1" ht="15" customHeight="1">
      <c r="B141" s="317"/>
      <c r="C141" s="277" t="s">
        <v>35</v>
      </c>
      <c r="D141" s="277"/>
      <c r="E141" s="277"/>
      <c r="F141" s="297" t="s">
        <v>834</v>
      </c>
      <c r="G141" s="277"/>
      <c r="H141" s="277" t="s">
        <v>890</v>
      </c>
      <c r="I141" s="277" t="s">
        <v>869</v>
      </c>
      <c r="J141" s="277"/>
      <c r="K141" s="319"/>
    </row>
    <row r="142" spans="2:11" s="1" customFormat="1" ht="15" customHeight="1">
      <c r="B142" s="317"/>
      <c r="C142" s="277" t="s">
        <v>891</v>
      </c>
      <c r="D142" s="277"/>
      <c r="E142" s="277"/>
      <c r="F142" s="297" t="s">
        <v>834</v>
      </c>
      <c r="G142" s="277"/>
      <c r="H142" s="277" t="s">
        <v>892</v>
      </c>
      <c r="I142" s="277" t="s">
        <v>869</v>
      </c>
      <c r="J142" s="277"/>
      <c r="K142" s="319"/>
    </row>
    <row r="143" spans="2:11" s="1" customFormat="1" ht="15" customHeight="1">
      <c r="B143" s="320"/>
      <c r="C143" s="321"/>
      <c r="D143" s="321"/>
      <c r="E143" s="321"/>
      <c r="F143" s="321"/>
      <c r="G143" s="321"/>
      <c r="H143" s="321"/>
      <c r="I143" s="321"/>
      <c r="J143" s="321"/>
      <c r="K143" s="322"/>
    </row>
    <row r="144" spans="2:11" s="1" customFormat="1" ht="18.75" customHeight="1">
      <c r="B144" s="274"/>
      <c r="C144" s="274"/>
      <c r="D144" s="274"/>
      <c r="E144" s="274"/>
      <c r="F144" s="309"/>
      <c r="G144" s="274"/>
      <c r="H144" s="274"/>
      <c r="I144" s="274"/>
      <c r="J144" s="274"/>
      <c r="K144" s="274"/>
    </row>
    <row r="145" spans="2:11" s="1" customFormat="1" ht="18.75" customHeight="1">
      <c r="B145" s="284"/>
      <c r="C145" s="284"/>
      <c r="D145" s="284"/>
      <c r="E145" s="284"/>
      <c r="F145" s="284"/>
      <c r="G145" s="284"/>
      <c r="H145" s="284"/>
      <c r="I145" s="284"/>
      <c r="J145" s="284"/>
      <c r="K145" s="284"/>
    </row>
    <row r="146" spans="2:11" s="1" customFormat="1" ht="7.5" customHeight="1">
      <c r="B146" s="285"/>
      <c r="C146" s="286"/>
      <c r="D146" s="286"/>
      <c r="E146" s="286"/>
      <c r="F146" s="286"/>
      <c r="G146" s="286"/>
      <c r="H146" s="286"/>
      <c r="I146" s="286"/>
      <c r="J146" s="286"/>
      <c r="K146" s="287"/>
    </row>
    <row r="147" spans="2:11" s="1" customFormat="1" ht="45" customHeight="1">
      <c r="B147" s="288"/>
      <c r="C147" s="397" t="s">
        <v>893</v>
      </c>
      <c r="D147" s="397"/>
      <c r="E147" s="397"/>
      <c r="F147" s="397"/>
      <c r="G147" s="397"/>
      <c r="H147" s="397"/>
      <c r="I147" s="397"/>
      <c r="J147" s="397"/>
      <c r="K147" s="289"/>
    </row>
    <row r="148" spans="2:11" s="1" customFormat="1" ht="17.25" customHeight="1">
      <c r="B148" s="288"/>
      <c r="C148" s="290" t="s">
        <v>828</v>
      </c>
      <c r="D148" s="290"/>
      <c r="E148" s="290"/>
      <c r="F148" s="290" t="s">
        <v>829</v>
      </c>
      <c r="G148" s="291"/>
      <c r="H148" s="290" t="s">
        <v>51</v>
      </c>
      <c r="I148" s="290" t="s">
        <v>54</v>
      </c>
      <c r="J148" s="290" t="s">
        <v>830</v>
      </c>
      <c r="K148" s="289"/>
    </row>
    <row r="149" spans="2:11" s="1" customFormat="1" ht="17.25" customHeight="1">
      <c r="B149" s="288"/>
      <c r="C149" s="292" t="s">
        <v>831</v>
      </c>
      <c r="D149" s="292"/>
      <c r="E149" s="292"/>
      <c r="F149" s="293" t="s">
        <v>832</v>
      </c>
      <c r="G149" s="294"/>
      <c r="H149" s="292"/>
      <c r="I149" s="292"/>
      <c r="J149" s="292" t="s">
        <v>833</v>
      </c>
      <c r="K149" s="289"/>
    </row>
    <row r="150" spans="2:11" s="1" customFormat="1" ht="5.25" customHeight="1">
      <c r="B150" s="298"/>
      <c r="C150" s="295"/>
      <c r="D150" s="295"/>
      <c r="E150" s="295"/>
      <c r="F150" s="295"/>
      <c r="G150" s="296"/>
      <c r="H150" s="295"/>
      <c r="I150" s="295"/>
      <c r="J150" s="295"/>
      <c r="K150" s="319"/>
    </row>
    <row r="151" spans="2:11" s="1" customFormat="1" ht="15" customHeight="1">
      <c r="B151" s="298"/>
      <c r="C151" s="323" t="s">
        <v>837</v>
      </c>
      <c r="D151" s="277"/>
      <c r="E151" s="277"/>
      <c r="F151" s="324" t="s">
        <v>834</v>
      </c>
      <c r="G151" s="277"/>
      <c r="H151" s="323" t="s">
        <v>874</v>
      </c>
      <c r="I151" s="323" t="s">
        <v>836</v>
      </c>
      <c r="J151" s="323">
        <v>120</v>
      </c>
      <c r="K151" s="319"/>
    </row>
    <row r="152" spans="2:11" s="1" customFormat="1" ht="15" customHeight="1">
      <c r="B152" s="298"/>
      <c r="C152" s="323" t="s">
        <v>883</v>
      </c>
      <c r="D152" s="277"/>
      <c r="E152" s="277"/>
      <c r="F152" s="324" t="s">
        <v>834</v>
      </c>
      <c r="G152" s="277"/>
      <c r="H152" s="323" t="s">
        <v>894</v>
      </c>
      <c r="I152" s="323" t="s">
        <v>836</v>
      </c>
      <c r="J152" s="323" t="s">
        <v>885</v>
      </c>
      <c r="K152" s="319"/>
    </row>
    <row r="153" spans="2:11" s="1" customFormat="1" ht="15" customHeight="1">
      <c r="B153" s="298"/>
      <c r="C153" s="323" t="s">
        <v>782</v>
      </c>
      <c r="D153" s="277"/>
      <c r="E153" s="277"/>
      <c r="F153" s="324" t="s">
        <v>834</v>
      </c>
      <c r="G153" s="277"/>
      <c r="H153" s="323" t="s">
        <v>895</v>
      </c>
      <c r="I153" s="323" t="s">
        <v>836</v>
      </c>
      <c r="J153" s="323" t="s">
        <v>885</v>
      </c>
      <c r="K153" s="319"/>
    </row>
    <row r="154" spans="2:11" s="1" customFormat="1" ht="15" customHeight="1">
      <c r="B154" s="298"/>
      <c r="C154" s="323" t="s">
        <v>839</v>
      </c>
      <c r="D154" s="277"/>
      <c r="E154" s="277"/>
      <c r="F154" s="324" t="s">
        <v>840</v>
      </c>
      <c r="G154" s="277"/>
      <c r="H154" s="323" t="s">
        <v>874</v>
      </c>
      <c r="I154" s="323" t="s">
        <v>836</v>
      </c>
      <c r="J154" s="323">
        <v>50</v>
      </c>
      <c r="K154" s="319"/>
    </row>
    <row r="155" spans="2:11" s="1" customFormat="1" ht="15" customHeight="1">
      <c r="B155" s="298"/>
      <c r="C155" s="323" t="s">
        <v>842</v>
      </c>
      <c r="D155" s="277"/>
      <c r="E155" s="277"/>
      <c r="F155" s="324" t="s">
        <v>834</v>
      </c>
      <c r="G155" s="277"/>
      <c r="H155" s="323" t="s">
        <v>874</v>
      </c>
      <c r="I155" s="323" t="s">
        <v>844</v>
      </c>
      <c r="J155" s="323"/>
      <c r="K155" s="319"/>
    </row>
    <row r="156" spans="2:11" s="1" customFormat="1" ht="15" customHeight="1">
      <c r="B156" s="298"/>
      <c r="C156" s="323" t="s">
        <v>853</v>
      </c>
      <c r="D156" s="277"/>
      <c r="E156" s="277"/>
      <c r="F156" s="324" t="s">
        <v>840</v>
      </c>
      <c r="G156" s="277"/>
      <c r="H156" s="323" t="s">
        <v>874</v>
      </c>
      <c r="I156" s="323" t="s">
        <v>836</v>
      </c>
      <c r="J156" s="323">
        <v>50</v>
      </c>
      <c r="K156" s="319"/>
    </row>
    <row r="157" spans="2:11" s="1" customFormat="1" ht="15" customHeight="1">
      <c r="B157" s="298"/>
      <c r="C157" s="323" t="s">
        <v>861</v>
      </c>
      <c r="D157" s="277"/>
      <c r="E157" s="277"/>
      <c r="F157" s="324" t="s">
        <v>840</v>
      </c>
      <c r="G157" s="277"/>
      <c r="H157" s="323" t="s">
        <v>874</v>
      </c>
      <c r="I157" s="323" t="s">
        <v>836</v>
      </c>
      <c r="J157" s="323">
        <v>50</v>
      </c>
      <c r="K157" s="319"/>
    </row>
    <row r="158" spans="2:11" s="1" customFormat="1" ht="15" customHeight="1">
      <c r="B158" s="298"/>
      <c r="C158" s="323" t="s">
        <v>859</v>
      </c>
      <c r="D158" s="277"/>
      <c r="E158" s="277"/>
      <c r="F158" s="324" t="s">
        <v>840</v>
      </c>
      <c r="G158" s="277"/>
      <c r="H158" s="323" t="s">
        <v>874</v>
      </c>
      <c r="I158" s="323" t="s">
        <v>836</v>
      </c>
      <c r="J158" s="323">
        <v>50</v>
      </c>
      <c r="K158" s="319"/>
    </row>
    <row r="159" spans="2:11" s="1" customFormat="1" ht="15" customHeight="1">
      <c r="B159" s="298"/>
      <c r="C159" s="323" t="s">
        <v>116</v>
      </c>
      <c r="D159" s="277"/>
      <c r="E159" s="277"/>
      <c r="F159" s="324" t="s">
        <v>834</v>
      </c>
      <c r="G159" s="277"/>
      <c r="H159" s="323" t="s">
        <v>896</v>
      </c>
      <c r="I159" s="323" t="s">
        <v>836</v>
      </c>
      <c r="J159" s="323" t="s">
        <v>897</v>
      </c>
      <c r="K159" s="319"/>
    </row>
    <row r="160" spans="2:11" s="1" customFormat="1" ht="15" customHeight="1">
      <c r="B160" s="298"/>
      <c r="C160" s="323" t="s">
        <v>898</v>
      </c>
      <c r="D160" s="277"/>
      <c r="E160" s="277"/>
      <c r="F160" s="324" t="s">
        <v>834</v>
      </c>
      <c r="G160" s="277"/>
      <c r="H160" s="323" t="s">
        <v>899</v>
      </c>
      <c r="I160" s="323" t="s">
        <v>869</v>
      </c>
      <c r="J160" s="323"/>
      <c r="K160" s="319"/>
    </row>
    <row r="161" spans="2:11" s="1" customFormat="1" ht="15" customHeight="1">
      <c r="B161" s="325"/>
      <c r="C161" s="307"/>
      <c r="D161" s="307"/>
      <c r="E161" s="307"/>
      <c r="F161" s="307"/>
      <c r="G161" s="307"/>
      <c r="H161" s="307"/>
      <c r="I161" s="307"/>
      <c r="J161" s="307"/>
      <c r="K161" s="326"/>
    </row>
    <row r="162" spans="2:11" s="1" customFormat="1" ht="18.75" customHeight="1">
      <c r="B162" s="274"/>
      <c r="C162" s="277"/>
      <c r="D162" s="277"/>
      <c r="E162" s="277"/>
      <c r="F162" s="297"/>
      <c r="G162" s="277"/>
      <c r="H162" s="277"/>
      <c r="I162" s="277"/>
      <c r="J162" s="277"/>
      <c r="K162" s="274"/>
    </row>
    <row r="163" spans="2:11" s="1" customFormat="1" ht="18.75" customHeight="1"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</row>
    <row r="164" spans="2:11" s="1" customFormat="1" ht="7.5" customHeight="1">
      <c r="B164" s="266"/>
      <c r="C164" s="267"/>
      <c r="D164" s="267"/>
      <c r="E164" s="267"/>
      <c r="F164" s="267"/>
      <c r="G164" s="267"/>
      <c r="H164" s="267"/>
      <c r="I164" s="267"/>
      <c r="J164" s="267"/>
      <c r="K164" s="268"/>
    </row>
    <row r="165" spans="2:11" s="1" customFormat="1" ht="45" customHeight="1">
      <c r="B165" s="269"/>
      <c r="C165" s="396" t="s">
        <v>900</v>
      </c>
      <c r="D165" s="396"/>
      <c r="E165" s="396"/>
      <c r="F165" s="396"/>
      <c r="G165" s="396"/>
      <c r="H165" s="396"/>
      <c r="I165" s="396"/>
      <c r="J165" s="396"/>
      <c r="K165" s="270"/>
    </row>
    <row r="166" spans="2:11" s="1" customFormat="1" ht="17.25" customHeight="1">
      <c r="B166" s="269"/>
      <c r="C166" s="290" t="s">
        <v>828</v>
      </c>
      <c r="D166" s="290"/>
      <c r="E166" s="290"/>
      <c r="F166" s="290" t="s">
        <v>829</v>
      </c>
      <c r="G166" s="327"/>
      <c r="H166" s="328" t="s">
        <v>51</v>
      </c>
      <c r="I166" s="328" t="s">
        <v>54</v>
      </c>
      <c r="J166" s="290" t="s">
        <v>830</v>
      </c>
      <c r="K166" s="270"/>
    </row>
    <row r="167" spans="2:11" s="1" customFormat="1" ht="17.25" customHeight="1">
      <c r="B167" s="271"/>
      <c r="C167" s="292" t="s">
        <v>831</v>
      </c>
      <c r="D167" s="292"/>
      <c r="E167" s="292"/>
      <c r="F167" s="293" t="s">
        <v>832</v>
      </c>
      <c r="G167" s="329"/>
      <c r="H167" s="330"/>
      <c r="I167" s="330"/>
      <c r="J167" s="292" t="s">
        <v>833</v>
      </c>
      <c r="K167" s="272"/>
    </row>
    <row r="168" spans="2:11" s="1" customFormat="1" ht="5.25" customHeight="1">
      <c r="B168" s="298"/>
      <c r="C168" s="295"/>
      <c r="D168" s="295"/>
      <c r="E168" s="295"/>
      <c r="F168" s="295"/>
      <c r="G168" s="296"/>
      <c r="H168" s="295"/>
      <c r="I168" s="295"/>
      <c r="J168" s="295"/>
      <c r="K168" s="319"/>
    </row>
    <row r="169" spans="2:11" s="1" customFormat="1" ht="15" customHeight="1">
      <c r="B169" s="298"/>
      <c r="C169" s="277" t="s">
        <v>837</v>
      </c>
      <c r="D169" s="277"/>
      <c r="E169" s="277"/>
      <c r="F169" s="297" t="s">
        <v>834</v>
      </c>
      <c r="G169" s="277"/>
      <c r="H169" s="277" t="s">
        <v>874</v>
      </c>
      <c r="I169" s="277" t="s">
        <v>836</v>
      </c>
      <c r="J169" s="277">
        <v>120</v>
      </c>
      <c r="K169" s="319"/>
    </row>
    <row r="170" spans="2:11" s="1" customFormat="1" ht="15" customHeight="1">
      <c r="B170" s="298"/>
      <c r="C170" s="277" t="s">
        <v>883</v>
      </c>
      <c r="D170" s="277"/>
      <c r="E170" s="277"/>
      <c r="F170" s="297" t="s">
        <v>834</v>
      </c>
      <c r="G170" s="277"/>
      <c r="H170" s="277" t="s">
        <v>884</v>
      </c>
      <c r="I170" s="277" t="s">
        <v>836</v>
      </c>
      <c r="J170" s="277" t="s">
        <v>885</v>
      </c>
      <c r="K170" s="319"/>
    </row>
    <row r="171" spans="2:11" s="1" customFormat="1" ht="15" customHeight="1">
      <c r="B171" s="298"/>
      <c r="C171" s="277" t="s">
        <v>782</v>
      </c>
      <c r="D171" s="277"/>
      <c r="E171" s="277"/>
      <c r="F171" s="297" t="s">
        <v>834</v>
      </c>
      <c r="G171" s="277"/>
      <c r="H171" s="277" t="s">
        <v>901</v>
      </c>
      <c r="I171" s="277" t="s">
        <v>836</v>
      </c>
      <c r="J171" s="277" t="s">
        <v>885</v>
      </c>
      <c r="K171" s="319"/>
    </row>
    <row r="172" spans="2:11" s="1" customFormat="1" ht="15" customHeight="1">
      <c r="B172" s="298"/>
      <c r="C172" s="277" t="s">
        <v>839</v>
      </c>
      <c r="D172" s="277"/>
      <c r="E172" s="277"/>
      <c r="F172" s="297" t="s">
        <v>840</v>
      </c>
      <c r="G172" s="277"/>
      <c r="H172" s="277" t="s">
        <v>901</v>
      </c>
      <c r="I172" s="277" t="s">
        <v>836</v>
      </c>
      <c r="J172" s="277">
        <v>50</v>
      </c>
      <c r="K172" s="319"/>
    </row>
    <row r="173" spans="2:11" s="1" customFormat="1" ht="15" customHeight="1">
      <c r="B173" s="298"/>
      <c r="C173" s="277" t="s">
        <v>842</v>
      </c>
      <c r="D173" s="277"/>
      <c r="E173" s="277"/>
      <c r="F173" s="297" t="s">
        <v>834</v>
      </c>
      <c r="G173" s="277"/>
      <c r="H173" s="277" t="s">
        <v>901</v>
      </c>
      <c r="I173" s="277" t="s">
        <v>844</v>
      </c>
      <c r="J173" s="277"/>
      <c r="K173" s="319"/>
    </row>
    <row r="174" spans="2:11" s="1" customFormat="1" ht="15" customHeight="1">
      <c r="B174" s="298"/>
      <c r="C174" s="277" t="s">
        <v>853</v>
      </c>
      <c r="D174" s="277"/>
      <c r="E174" s="277"/>
      <c r="F174" s="297" t="s">
        <v>840</v>
      </c>
      <c r="G174" s="277"/>
      <c r="H174" s="277" t="s">
        <v>901</v>
      </c>
      <c r="I174" s="277" t="s">
        <v>836</v>
      </c>
      <c r="J174" s="277">
        <v>50</v>
      </c>
      <c r="K174" s="319"/>
    </row>
    <row r="175" spans="2:11" s="1" customFormat="1" ht="15" customHeight="1">
      <c r="B175" s="298"/>
      <c r="C175" s="277" t="s">
        <v>861</v>
      </c>
      <c r="D175" s="277"/>
      <c r="E175" s="277"/>
      <c r="F175" s="297" t="s">
        <v>840</v>
      </c>
      <c r="G175" s="277"/>
      <c r="H175" s="277" t="s">
        <v>901</v>
      </c>
      <c r="I175" s="277" t="s">
        <v>836</v>
      </c>
      <c r="J175" s="277">
        <v>50</v>
      </c>
      <c r="K175" s="319"/>
    </row>
    <row r="176" spans="2:11" s="1" customFormat="1" ht="15" customHeight="1">
      <c r="B176" s="298"/>
      <c r="C176" s="277" t="s">
        <v>859</v>
      </c>
      <c r="D176" s="277"/>
      <c r="E176" s="277"/>
      <c r="F176" s="297" t="s">
        <v>840</v>
      </c>
      <c r="G176" s="277"/>
      <c r="H176" s="277" t="s">
        <v>901</v>
      </c>
      <c r="I176" s="277" t="s">
        <v>836</v>
      </c>
      <c r="J176" s="277">
        <v>50</v>
      </c>
      <c r="K176" s="319"/>
    </row>
    <row r="177" spans="2:11" s="1" customFormat="1" ht="15" customHeight="1">
      <c r="B177" s="298"/>
      <c r="C177" s="277" t="s">
        <v>127</v>
      </c>
      <c r="D177" s="277"/>
      <c r="E177" s="277"/>
      <c r="F177" s="297" t="s">
        <v>834</v>
      </c>
      <c r="G177" s="277"/>
      <c r="H177" s="277" t="s">
        <v>902</v>
      </c>
      <c r="I177" s="277" t="s">
        <v>903</v>
      </c>
      <c r="J177" s="277"/>
      <c r="K177" s="319"/>
    </row>
    <row r="178" spans="2:11" s="1" customFormat="1" ht="15" customHeight="1">
      <c r="B178" s="298"/>
      <c r="C178" s="277" t="s">
        <v>54</v>
      </c>
      <c r="D178" s="277"/>
      <c r="E178" s="277"/>
      <c r="F178" s="297" t="s">
        <v>834</v>
      </c>
      <c r="G178" s="277"/>
      <c r="H178" s="277" t="s">
        <v>904</v>
      </c>
      <c r="I178" s="277" t="s">
        <v>905</v>
      </c>
      <c r="J178" s="277">
        <v>1</v>
      </c>
      <c r="K178" s="319"/>
    </row>
    <row r="179" spans="2:11" s="1" customFormat="1" ht="15" customHeight="1">
      <c r="B179" s="298"/>
      <c r="C179" s="277" t="s">
        <v>50</v>
      </c>
      <c r="D179" s="277"/>
      <c r="E179" s="277"/>
      <c r="F179" s="297" t="s">
        <v>834</v>
      </c>
      <c r="G179" s="277"/>
      <c r="H179" s="277" t="s">
        <v>906</v>
      </c>
      <c r="I179" s="277" t="s">
        <v>836</v>
      </c>
      <c r="J179" s="277">
        <v>20</v>
      </c>
      <c r="K179" s="319"/>
    </row>
    <row r="180" spans="2:11" s="1" customFormat="1" ht="15" customHeight="1">
      <c r="B180" s="298"/>
      <c r="C180" s="277" t="s">
        <v>51</v>
      </c>
      <c r="D180" s="277"/>
      <c r="E180" s="277"/>
      <c r="F180" s="297" t="s">
        <v>834</v>
      </c>
      <c r="G180" s="277"/>
      <c r="H180" s="277" t="s">
        <v>907</v>
      </c>
      <c r="I180" s="277" t="s">
        <v>836</v>
      </c>
      <c r="J180" s="277">
        <v>255</v>
      </c>
      <c r="K180" s="319"/>
    </row>
    <row r="181" spans="2:11" s="1" customFormat="1" ht="15" customHeight="1">
      <c r="B181" s="298"/>
      <c r="C181" s="277" t="s">
        <v>128</v>
      </c>
      <c r="D181" s="277"/>
      <c r="E181" s="277"/>
      <c r="F181" s="297" t="s">
        <v>834</v>
      </c>
      <c r="G181" s="277"/>
      <c r="H181" s="277" t="s">
        <v>798</v>
      </c>
      <c r="I181" s="277" t="s">
        <v>836</v>
      </c>
      <c r="J181" s="277">
        <v>10</v>
      </c>
      <c r="K181" s="319"/>
    </row>
    <row r="182" spans="2:11" s="1" customFormat="1" ht="15" customHeight="1">
      <c r="B182" s="298"/>
      <c r="C182" s="277" t="s">
        <v>129</v>
      </c>
      <c r="D182" s="277"/>
      <c r="E182" s="277"/>
      <c r="F182" s="297" t="s">
        <v>834</v>
      </c>
      <c r="G182" s="277"/>
      <c r="H182" s="277" t="s">
        <v>908</v>
      </c>
      <c r="I182" s="277" t="s">
        <v>869</v>
      </c>
      <c r="J182" s="277"/>
      <c r="K182" s="319"/>
    </row>
    <row r="183" spans="2:11" s="1" customFormat="1" ht="15" customHeight="1">
      <c r="B183" s="298"/>
      <c r="C183" s="277" t="s">
        <v>909</v>
      </c>
      <c r="D183" s="277"/>
      <c r="E183" s="277"/>
      <c r="F183" s="297" t="s">
        <v>834</v>
      </c>
      <c r="G183" s="277"/>
      <c r="H183" s="277" t="s">
        <v>910</v>
      </c>
      <c r="I183" s="277" t="s">
        <v>869</v>
      </c>
      <c r="J183" s="277"/>
      <c r="K183" s="319"/>
    </row>
    <row r="184" spans="2:11" s="1" customFormat="1" ht="15" customHeight="1">
      <c r="B184" s="298"/>
      <c r="C184" s="277" t="s">
        <v>898</v>
      </c>
      <c r="D184" s="277"/>
      <c r="E184" s="277"/>
      <c r="F184" s="297" t="s">
        <v>834</v>
      </c>
      <c r="G184" s="277"/>
      <c r="H184" s="277" t="s">
        <v>911</v>
      </c>
      <c r="I184" s="277" t="s">
        <v>869</v>
      </c>
      <c r="J184" s="277"/>
      <c r="K184" s="319"/>
    </row>
    <row r="185" spans="2:11" s="1" customFormat="1" ht="15" customHeight="1">
      <c r="B185" s="298"/>
      <c r="C185" s="277" t="s">
        <v>131</v>
      </c>
      <c r="D185" s="277"/>
      <c r="E185" s="277"/>
      <c r="F185" s="297" t="s">
        <v>840</v>
      </c>
      <c r="G185" s="277"/>
      <c r="H185" s="277" t="s">
        <v>912</v>
      </c>
      <c r="I185" s="277" t="s">
        <v>836</v>
      </c>
      <c r="J185" s="277">
        <v>50</v>
      </c>
      <c r="K185" s="319"/>
    </row>
    <row r="186" spans="2:11" s="1" customFormat="1" ht="15" customHeight="1">
      <c r="B186" s="298"/>
      <c r="C186" s="277" t="s">
        <v>913</v>
      </c>
      <c r="D186" s="277"/>
      <c r="E186" s="277"/>
      <c r="F186" s="297" t="s">
        <v>840</v>
      </c>
      <c r="G186" s="277"/>
      <c r="H186" s="277" t="s">
        <v>914</v>
      </c>
      <c r="I186" s="277" t="s">
        <v>915</v>
      </c>
      <c r="J186" s="277"/>
      <c r="K186" s="319"/>
    </row>
    <row r="187" spans="2:11" s="1" customFormat="1" ht="15" customHeight="1">
      <c r="B187" s="298"/>
      <c r="C187" s="277" t="s">
        <v>916</v>
      </c>
      <c r="D187" s="277"/>
      <c r="E187" s="277"/>
      <c r="F187" s="297" t="s">
        <v>840</v>
      </c>
      <c r="G187" s="277"/>
      <c r="H187" s="277" t="s">
        <v>917</v>
      </c>
      <c r="I187" s="277" t="s">
        <v>915</v>
      </c>
      <c r="J187" s="277"/>
      <c r="K187" s="319"/>
    </row>
    <row r="188" spans="2:11" s="1" customFormat="1" ht="15" customHeight="1">
      <c r="B188" s="298"/>
      <c r="C188" s="277" t="s">
        <v>918</v>
      </c>
      <c r="D188" s="277"/>
      <c r="E188" s="277"/>
      <c r="F188" s="297" t="s">
        <v>840</v>
      </c>
      <c r="G188" s="277"/>
      <c r="H188" s="277" t="s">
        <v>919</v>
      </c>
      <c r="I188" s="277" t="s">
        <v>915</v>
      </c>
      <c r="J188" s="277"/>
      <c r="K188" s="319"/>
    </row>
    <row r="189" spans="2:11" s="1" customFormat="1" ht="15" customHeight="1">
      <c r="B189" s="298"/>
      <c r="C189" s="331" t="s">
        <v>920</v>
      </c>
      <c r="D189" s="277"/>
      <c r="E189" s="277"/>
      <c r="F189" s="297" t="s">
        <v>840</v>
      </c>
      <c r="G189" s="277"/>
      <c r="H189" s="277" t="s">
        <v>921</v>
      </c>
      <c r="I189" s="277" t="s">
        <v>922</v>
      </c>
      <c r="J189" s="332" t="s">
        <v>923</v>
      </c>
      <c r="K189" s="319"/>
    </row>
    <row r="190" spans="2:11" s="1" customFormat="1" ht="15" customHeight="1">
      <c r="B190" s="298"/>
      <c r="C190" s="283" t="s">
        <v>39</v>
      </c>
      <c r="D190" s="277"/>
      <c r="E190" s="277"/>
      <c r="F190" s="297" t="s">
        <v>834</v>
      </c>
      <c r="G190" s="277"/>
      <c r="H190" s="274" t="s">
        <v>924</v>
      </c>
      <c r="I190" s="277" t="s">
        <v>925</v>
      </c>
      <c r="J190" s="277"/>
      <c r="K190" s="319"/>
    </row>
    <row r="191" spans="2:11" s="1" customFormat="1" ht="15" customHeight="1">
      <c r="B191" s="298"/>
      <c r="C191" s="283" t="s">
        <v>926</v>
      </c>
      <c r="D191" s="277"/>
      <c r="E191" s="277"/>
      <c r="F191" s="297" t="s">
        <v>834</v>
      </c>
      <c r="G191" s="277"/>
      <c r="H191" s="277" t="s">
        <v>927</v>
      </c>
      <c r="I191" s="277" t="s">
        <v>869</v>
      </c>
      <c r="J191" s="277"/>
      <c r="K191" s="319"/>
    </row>
    <row r="192" spans="2:11" s="1" customFormat="1" ht="15" customHeight="1">
      <c r="B192" s="298"/>
      <c r="C192" s="283" t="s">
        <v>928</v>
      </c>
      <c r="D192" s="277"/>
      <c r="E192" s="277"/>
      <c r="F192" s="297" t="s">
        <v>834</v>
      </c>
      <c r="G192" s="277"/>
      <c r="H192" s="277" t="s">
        <v>929</v>
      </c>
      <c r="I192" s="277" t="s">
        <v>869</v>
      </c>
      <c r="J192" s="277"/>
      <c r="K192" s="319"/>
    </row>
    <row r="193" spans="2:11" s="1" customFormat="1" ht="15" customHeight="1">
      <c r="B193" s="298"/>
      <c r="C193" s="283" t="s">
        <v>930</v>
      </c>
      <c r="D193" s="277"/>
      <c r="E193" s="277"/>
      <c r="F193" s="297" t="s">
        <v>840</v>
      </c>
      <c r="G193" s="277"/>
      <c r="H193" s="277" t="s">
        <v>931</v>
      </c>
      <c r="I193" s="277" t="s">
        <v>869</v>
      </c>
      <c r="J193" s="277"/>
      <c r="K193" s="319"/>
    </row>
    <row r="194" spans="2:11" s="1" customFormat="1" ht="15" customHeight="1">
      <c r="B194" s="325"/>
      <c r="C194" s="333"/>
      <c r="D194" s="307"/>
      <c r="E194" s="307"/>
      <c r="F194" s="307"/>
      <c r="G194" s="307"/>
      <c r="H194" s="307"/>
      <c r="I194" s="307"/>
      <c r="J194" s="307"/>
      <c r="K194" s="326"/>
    </row>
    <row r="195" spans="2:11" s="1" customFormat="1" ht="18.75" customHeight="1">
      <c r="B195" s="274"/>
      <c r="C195" s="277"/>
      <c r="D195" s="277"/>
      <c r="E195" s="277"/>
      <c r="F195" s="297"/>
      <c r="G195" s="277"/>
      <c r="H195" s="277"/>
      <c r="I195" s="277"/>
      <c r="J195" s="277"/>
      <c r="K195" s="274"/>
    </row>
    <row r="196" spans="2:11" s="1" customFormat="1" ht="18.75" customHeight="1">
      <c r="B196" s="274"/>
      <c r="C196" s="277"/>
      <c r="D196" s="277"/>
      <c r="E196" s="277"/>
      <c r="F196" s="297"/>
      <c r="G196" s="277"/>
      <c r="H196" s="277"/>
      <c r="I196" s="277"/>
      <c r="J196" s="277"/>
      <c r="K196" s="274"/>
    </row>
    <row r="197" spans="2:11" s="1" customFormat="1" ht="18.75" customHeight="1">
      <c r="B197" s="284"/>
      <c r="C197" s="284"/>
      <c r="D197" s="284"/>
      <c r="E197" s="284"/>
      <c r="F197" s="284"/>
      <c r="G197" s="284"/>
      <c r="H197" s="284"/>
      <c r="I197" s="284"/>
      <c r="J197" s="284"/>
      <c r="K197" s="284"/>
    </row>
    <row r="198" spans="2:11" s="1" customFormat="1" ht="13.5">
      <c r="B198" s="266"/>
      <c r="C198" s="267"/>
      <c r="D198" s="267"/>
      <c r="E198" s="267"/>
      <c r="F198" s="267"/>
      <c r="G198" s="267"/>
      <c r="H198" s="267"/>
      <c r="I198" s="267"/>
      <c r="J198" s="267"/>
      <c r="K198" s="268"/>
    </row>
    <row r="199" spans="2:11" s="1" customFormat="1" ht="21">
      <c r="B199" s="269"/>
      <c r="C199" s="396" t="s">
        <v>932</v>
      </c>
      <c r="D199" s="396"/>
      <c r="E199" s="396"/>
      <c r="F199" s="396"/>
      <c r="G199" s="396"/>
      <c r="H199" s="396"/>
      <c r="I199" s="396"/>
      <c r="J199" s="396"/>
      <c r="K199" s="270"/>
    </row>
    <row r="200" spans="2:11" s="1" customFormat="1" ht="25.5" customHeight="1">
      <c r="B200" s="269"/>
      <c r="C200" s="334" t="s">
        <v>933</v>
      </c>
      <c r="D200" s="334"/>
      <c r="E200" s="334"/>
      <c r="F200" s="334" t="s">
        <v>934</v>
      </c>
      <c r="G200" s="335"/>
      <c r="H200" s="395" t="s">
        <v>935</v>
      </c>
      <c r="I200" s="395"/>
      <c r="J200" s="395"/>
      <c r="K200" s="270"/>
    </row>
    <row r="201" spans="2:11" s="1" customFormat="1" ht="5.25" customHeight="1">
      <c r="B201" s="298"/>
      <c r="C201" s="295"/>
      <c r="D201" s="295"/>
      <c r="E201" s="295"/>
      <c r="F201" s="295"/>
      <c r="G201" s="277"/>
      <c r="H201" s="295"/>
      <c r="I201" s="295"/>
      <c r="J201" s="295"/>
      <c r="K201" s="319"/>
    </row>
    <row r="202" spans="2:11" s="1" customFormat="1" ht="15" customHeight="1">
      <c r="B202" s="298"/>
      <c r="C202" s="277" t="s">
        <v>925</v>
      </c>
      <c r="D202" s="277"/>
      <c r="E202" s="277"/>
      <c r="F202" s="297" t="s">
        <v>40</v>
      </c>
      <c r="G202" s="277"/>
      <c r="H202" s="394" t="s">
        <v>936</v>
      </c>
      <c r="I202" s="394"/>
      <c r="J202" s="394"/>
      <c r="K202" s="319"/>
    </row>
    <row r="203" spans="2:11" s="1" customFormat="1" ht="15" customHeight="1">
      <c r="B203" s="298"/>
      <c r="C203" s="304"/>
      <c r="D203" s="277"/>
      <c r="E203" s="277"/>
      <c r="F203" s="297" t="s">
        <v>41</v>
      </c>
      <c r="G203" s="277"/>
      <c r="H203" s="394" t="s">
        <v>937</v>
      </c>
      <c r="I203" s="394"/>
      <c r="J203" s="394"/>
      <c r="K203" s="319"/>
    </row>
    <row r="204" spans="2:11" s="1" customFormat="1" ht="15" customHeight="1">
      <c r="B204" s="298"/>
      <c r="C204" s="304"/>
      <c r="D204" s="277"/>
      <c r="E204" s="277"/>
      <c r="F204" s="297" t="s">
        <v>44</v>
      </c>
      <c r="G204" s="277"/>
      <c r="H204" s="394" t="s">
        <v>938</v>
      </c>
      <c r="I204" s="394"/>
      <c r="J204" s="394"/>
      <c r="K204" s="319"/>
    </row>
    <row r="205" spans="2:11" s="1" customFormat="1" ht="15" customHeight="1">
      <c r="B205" s="298"/>
      <c r="C205" s="277"/>
      <c r="D205" s="277"/>
      <c r="E205" s="277"/>
      <c r="F205" s="297" t="s">
        <v>42</v>
      </c>
      <c r="G205" s="277"/>
      <c r="H205" s="394" t="s">
        <v>939</v>
      </c>
      <c r="I205" s="394"/>
      <c r="J205" s="394"/>
      <c r="K205" s="319"/>
    </row>
    <row r="206" spans="2:11" s="1" customFormat="1" ht="15" customHeight="1">
      <c r="B206" s="298"/>
      <c r="C206" s="277"/>
      <c r="D206" s="277"/>
      <c r="E206" s="277"/>
      <c r="F206" s="297" t="s">
        <v>43</v>
      </c>
      <c r="G206" s="277"/>
      <c r="H206" s="394" t="s">
        <v>940</v>
      </c>
      <c r="I206" s="394"/>
      <c r="J206" s="394"/>
      <c r="K206" s="319"/>
    </row>
    <row r="207" spans="2:11" s="1" customFormat="1" ht="15" customHeight="1">
      <c r="B207" s="298"/>
      <c r="C207" s="277"/>
      <c r="D207" s="277"/>
      <c r="E207" s="277"/>
      <c r="F207" s="297"/>
      <c r="G207" s="277"/>
      <c r="H207" s="277"/>
      <c r="I207" s="277"/>
      <c r="J207" s="277"/>
      <c r="K207" s="319"/>
    </row>
    <row r="208" spans="2:11" s="1" customFormat="1" ht="15" customHeight="1">
      <c r="B208" s="298"/>
      <c r="C208" s="277" t="s">
        <v>881</v>
      </c>
      <c r="D208" s="277"/>
      <c r="E208" s="277"/>
      <c r="F208" s="297" t="s">
        <v>76</v>
      </c>
      <c r="G208" s="277"/>
      <c r="H208" s="394" t="s">
        <v>941</v>
      </c>
      <c r="I208" s="394"/>
      <c r="J208" s="394"/>
      <c r="K208" s="319"/>
    </row>
    <row r="209" spans="2:11" s="1" customFormat="1" ht="15" customHeight="1">
      <c r="B209" s="298"/>
      <c r="C209" s="304"/>
      <c r="D209" s="277"/>
      <c r="E209" s="277"/>
      <c r="F209" s="297" t="s">
        <v>778</v>
      </c>
      <c r="G209" s="277"/>
      <c r="H209" s="394" t="s">
        <v>779</v>
      </c>
      <c r="I209" s="394"/>
      <c r="J209" s="394"/>
      <c r="K209" s="319"/>
    </row>
    <row r="210" spans="2:11" s="1" customFormat="1" ht="15" customHeight="1">
      <c r="B210" s="298"/>
      <c r="C210" s="277"/>
      <c r="D210" s="277"/>
      <c r="E210" s="277"/>
      <c r="F210" s="297" t="s">
        <v>83</v>
      </c>
      <c r="G210" s="277"/>
      <c r="H210" s="394" t="s">
        <v>942</v>
      </c>
      <c r="I210" s="394"/>
      <c r="J210" s="394"/>
      <c r="K210" s="319"/>
    </row>
    <row r="211" spans="2:11" s="1" customFormat="1" ht="15" customHeight="1">
      <c r="B211" s="336"/>
      <c r="C211" s="304"/>
      <c r="D211" s="304"/>
      <c r="E211" s="304"/>
      <c r="F211" s="297" t="s">
        <v>85</v>
      </c>
      <c r="G211" s="283"/>
      <c r="H211" s="393" t="s">
        <v>86</v>
      </c>
      <c r="I211" s="393"/>
      <c r="J211" s="393"/>
      <c r="K211" s="337"/>
    </row>
    <row r="212" spans="2:11" s="1" customFormat="1" ht="15" customHeight="1">
      <c r="B212" s="336"/>
      <c r="C212" s="304"/>
      <c r="D212" s="304"/>
      <c r="E212" s="304"/>
      <c r="F212" s="297" t="s">
        <v>780</v>
      </c>
      <c r="G212" s="283"/>
      <c r="H212" s="393" t="s">
        <v>943</v>
      </c>
      <c r="I212" s="393"/>
      <c r="J212" s="393"/>
      <c r="K212" s="337"/>
    </row>
    <row r="213" spans="2:11" s="1" customFormat="1" ht="15" customHeight="1">
      <c r="B213" s="336"/>
      <c r="C213" s="304"/>
      <c r="D213" s="304"/>
      <c r="E213" s="304"/>
      <c r="F213" s="338"/>
      <c r="G213" s="283"/>
      <c r="H213" s="339"/>
      <c r="I213" s="339"/>
      <c r="J213" s="339"/>
      <c r="K213" s="337"/>
    </row>
    <row r="214" spans="2:11" s="1" customFormat="1" ht="15" customHeight="1">
      <c r="B214" s="336"/>
      <c r="C214" s="277" t="s">
        <v>905</v>
      </c>
      <c r="D214" s="304"/>
      <c r="E214" s="304"/>
      <c r="F214" s="297">
        <v>1</v>
      </c>
      <c r="G214" s="283"/>
      <c r="H214" s="393" t="s">
        <v>944</v>
      </c>
      <c r="I214" s="393"/>
      <c r="J214" s="393"/>
      <c r="K214" s="337"/>
    </row>
    <row r="215" spans="2:11" s="1" customFormat="1" ht="15" customHeight="1">
      <c r="B215" s="336"/>
      <c r="C215" s="304"/>
      <c r="D215" s="304"/>
      <c r="E215" s="304"/>
      <c r="F215" s="297">
        <v>2</v>
      </c>
      <c r="G215" s="283"/>
      <c r="H215" s="393" t="s">
        <v>945</v>
      </c>
      <c r="I215" s="393"/>
      <c r="J215" s="393"/>
      <c r="K215" s="337"/>
    </row>
    <row r="216" spans="2:11" s="1" customFormat="1" ht="15" customHeight="1">
      <c r="B216" s="336"/>
      <c r="C216" s="304"/>
      <c r="D216" s="304"/>
      <c r="E216" s="304"/>
      <c r="F216" s="297">
        <v>3</v>
      </c>
      <c r="G216" s="283"/>
      <c r="H216" s="393" t="s">
        <v>946</v>
      </c>
      <c r="I216" s="393"/>
      <c r="J216" s="393"/>
      <c r="K216" s="337"/>
    </row>
    <row r="217" spans="2:11" s="1" customFormat="1" ht="15" customHeight="1">
      <c r="B217" s="336"/>
      <c r="C217" s="304"/>
      <c r="D217" s="304"/>
      <c r="E217" s="304"/>
      <c r="F217" s="297">
        <v>4</v>
      </c>
      <c r="G217" s="283"/>
      <c r="H217" s="393" t="s">
        <v>947</v>
      </c>
      <c r="I217" s="393"/>
      <c r="J217" s="393"/>
      <c r="K217" s="337"/>
    </row>
    <row r="218" spans="2:11" s="1" customFormat="1" ht="12.75" customHeight="1">
      <c r="B218" s="340"/>
      <c r="C218" s="341"/>
      <c r="D218" s="341"/>
      <c r="E218" s="341"/>
      <c r="F218" s="341"/>
      <c r="G218" s="341"/>
      <c r="H218" s="341"/>
      <c r="I218" s="341"/>
      <c r="J218" s="341"/>
      <c r="K218" s="342"/>
    </row>
  </sheetData>
  <sheetProtection formatCells="0" formatColumns="0" formatRows="0" insertColumns="0" insertRows="0" insertHyperlinks="0" deleteColumns="0" deleteRows="0" sort="0" autoFilter="0" pivotTables="0"/>
  <mergeCells count="77">
    <mergeCell ref="C3:J3"/>
    <mergeCell ref="C9:J9"/>
    <mergeCell ref="D11:J11"/>
    <mergeCell ref="D10:J10"/>
    <mergeCell ref="C4:J4"/>
    <mergeCell ref="C6:J6"/>
    <mergeCell ref="C7:J7"/>
    <mergeCell ref="D16:J16"/>
    <mergeCell ref="D17:J17"/>
    <mergeCell ref="F18:J18"/>
    <mergeCell ref="F19:J19"/>
    <mergeCell ref="D15:J15"/>
    <mergeCell ref="C25:J25"/>
    <mergeCell ref="D27:J27"/>
    <mergeCell ref="C26:J26"/>
    <mergeCell ref="F20:J20"/>
    <mergeCell ref="F23:J23"/>
    <mergeCell ref="F21:J21"/>
    <mergeCell ref="F22:J22"/>
    <mergeCell ref="D33:J33"/>
    <mergeCell ref="D34:J34"/>
    <mergeCell ref="D31:J31"/>
    <mergeCell ref="D30:J30"/>
    <mergeCell ref="D28:J28"/>
    <mergeCell ref="G45:J45"/>
    <mergeCell ref="G44:J44"/>
    <mergeCell ref="D35:J35"/>
    <mergeCell ref="G40:J40"/>
    <mergeCell ref="G41:J41"/>
    <mergeCell ref="G42:J42"/>
    <mergeCell ref="G43:J43"/>
    <mergeCell ref="G36:J36"/>
    <mergeCell ref="G37:J37"/>
    <mergeCell ref="G38:J38"/>
    <mergeCell ref="G39:J39"/>
    <mergeCell ref="D59:J59"/>
    <mergeCell ref="D58:J58"/>
    <mergeCell ref="D47:J47"/>
    <mergeCell ref="C52:J52"/>
    <mergeCell ref="C54:J54"/>
    <mergeCell ref="C55:J55"/>
    <mergeCell ref="C57:J57"/>
    <mergeCell ref="D51:J51"/>
    <mergeCell ref="E50:J50"/>
    <mergeCell ref="E49:J49"/>
    <mergeCell ref="E48:J48"/>
    <mergeCell ref="D61:J61"/>
    <mergeCell ref="D62:J62"/>
    <mergeCell ref="D65:J65"/>
    <mergeCell ref="D63:J63"/>
    <mergeCell ref="D60:J60"/>
    <mergeCell ref="D70:J70"/>
    <mergeCell ref="D68:J68"/>
    <mergeCell ref="D67:J67"/>
    <mergeCell ref="D69:J69"/>
    <mergeCell ref="D66:J66"/>
    <mergeCell ref="C165:J165"/>
    <mergeCell ref="C122:J122"/>
    <mergeCell ref="C147:J147"/>
    <mergeCell ref="C102:J102"/>
    <mergeCell ref="C75:J75"/>
    <mergeCell ref="H200:J200"/>
    <mergeCell ref="C199:J199"/>
    <mergeCell ref="H208:J208"/>
    <mergeCell ref="H206:J206"/>
    <mergeCell ref="H204:J204"/>
    <mergeCell ref="H202:J202"/>
    <mergeCell ref="H217:J217"/>
    <mergeCell ref="H210:J210"/>
    <mergeCell ref="H205:J205"/>
    <mergeCell ref="H203:J203"/>
    <mergeCell ref="H214:J214"/>
    <mergeCell ref="H216:J216"/>
    <mergeCell ref="H215:J215"/>
    <mergeCell ref="H212:J212"/>
    <mergeCell ref="H211:J211"/>
    <mergeCell ref="H209:J209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D.1.3 -  Dešťová kanalizace</vt:lpstr>
      <vt:lpstr>IO.1 - Pozemní komunikace</vt:lpstr>
      <vt:lpstr>VON - Vedlejší a ostatní ...</vt:lpstr>
      <vt:lpstr>Pokyny pro vyplnění</vt:lpstr>
      <vt:lpstr>'D.1.3 -  Dešťová kanalizace'!Názvy_tisku</vt:lpstr>
      <vt:lpstr>'IO.1 - Pozemní komunikace'!Názvy_tisku</vt:lpstr>
      <vt:lpstr>'Rekapitulace stavby'!Názvy_tisku</vt:lpstr>
      <vt:lpstr>'VON - Vedlejší a ostatní ...'!Názvy_tisku</vt:lpstr>
      <vt:lpstr>'D.1.3 -  Dešťová kanalizace'!Oblast_tisku</vt:lpstr>
      <vt:lpstr>'IO.1 - Pozemní komunikace'!Oblast_tisku</vt:lpstr>
      <vt:lpstr>'Pokyny pro vyplnění'!Oblast_tisku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Divín Pavel</dc:creator>
  <cp:lastModifiedBy>___</cp:lastModifiedBy>
  <dcterms:created xsi:type="dcterms:W3CDTF">2019-11-19T06:46:30Z</dcterms:created>
  <dcterms:modified xsi:type="dcterms:W3CDTF">2019-11-19T06:59:01Z</dcterms:modified>
</cp:coreProperties>
</file>