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70" windowWidth="24615" windowHeight="11700"/>
  </bookViews>
  <sheets>
    <sheet name="Rekapitulace stavby" sheetId="1" r:id="rId1"/>
    <sheet name="SO 01 - Komunikace" sheetId="2" r:id="rId2"/>
    <sheet name="PODLOZI - Výměna podloží ..." sheetId="3" r:id="rId3"/>
    <sheet name="VON - Vedlejší a ostatní ..." sheetId="4" r:id="rId4"/>
    <sheet name="Pokyny pro vyplnění" sheetId="5" r:id="rId5"/>
  </sheets>
  <definedNames>
    <definedName name="_xlnm._FilterDatabase" localSheetId="2" hidden="1">'PODLOZI - Výměna podloží ...'!$C$93:$K$163</definedName>
    <definedName name="_xlnm._FilterDatabase" localSheetId="1" hidden="1">'SO 01 - Komunikace'!$C$88:$K$162</definedName>
    <definedName name="_xlnm._FilterDatabase" localSheetId="3" hidden="1">'VON - Vedlejší a ostatní ...'!$C$82:$K$98</definedName>
    <definedName name="_xlnm.Print_Titles" localSheetId="2">'PODLOZI - Výměna podloží ...'!$93:$93</definedName>
    <definedName name="_xlnm.Print_Titles" localSheetId="0">'Rekapitulace stavby'!$52:$52</definedName>
    <definedName name="_xlnm.Print_Titles" localSheetId="1">'SO 01 - Komunikace'!$88:$88</definedName>
    <definedName name="_xlnm.Print_Titles" localSheetId="3">'VON - Vedlejší a ostatní ...'!$82:$82</definedName>
    <definedName name="_xlnm.Print_Area" localSheetId="2">'PODLOZI - Výměna podloží ...'!$C$4:$J$41,'PODLOZI - Výměna podloží ...'!$C$47:$J$73,'PODLOZI - Výměna podloží ...'!$C$79:$K$163</definedName>
    <definedName name="_xlnm.Print_Area" localSheetId="4">'Pokyny pro vyplnění'!$B$2:$K$71,'Pokyny pro vyplnění'!$B$74:$K$118,'Pokyny pro vyplnění'!$B$121:$K$190,'Pokyny pro vyplnění'!$B$198:$K$218</definedName>
    <definedName name="_xlnm.Print_Area" localSheetId="0">'Rekapitulace stavby'!$D$4:$AO$36,'Rekapitulace stavby'!$C$42:$AQ$59</definedName>
    <definedName name="_xlnm.Print_Area" localSheetId="1">'SO 01 - Komunikace'!$C$4:$J$39,'SO 01 - Komunikace'!$C$45:$J$70,'SO 01 - Komunikace'!$C$76:$K$162</definedName>
    <definedName name="_xlnm.Print_Area" localSheetId="3">'VON - Vedlejší a ostatní ...'!$C$4:$J$39,'VON - Vedlejší a ostatní ...'!$C$45:$J$64,'VON - Vedlejší a ostatní ...'!$C$70:$K$98</definedName>
  </definedNames>
  <calcPr calcId="144525"/>
</workbook>
</file>

<file path=xl/calcChain.xml><?xml version="1.0" encoding="utf-8"?>
<calcChain xmlns="http://schemas.openxmlformats.org/spreadsheetml/2006/main">
  <c r="J37" i="4" l="1"/>
  <c r="J36" i="4"/>
  <c r="AY58" i="1" s="1"/>
  <c r="J35" i="4"/>
  <c r="AX58" i="1"/>
  <c r="BI96" i="4"/>
  <c r="BH96" i="4"/>
  <c r="BG96" i="4"/>
  <c r="BF96" i="4"/>
  <c r="T96" i="4"/>
  <c r="T95" i="4"/>
  <c r="R96" i="4"/>
  <c r="R95" i="4"/>
  <c r="P96" i="4"/>
  <c r="P95" i="4" s="1"/>
  <c r="BI93" i="4"/>
  <c r="BH93" i="4"/>
  <c r="BG93" i="4"/>
  <c r="BF93" i="4"/>
  <c r="T93" i="4"/>
  <c r="T92" i="4" s="1"/>
  <c r="R93" i="4"/>
  <c r="R92" i="4"/>
  <c r="P93" i="4"/>
  <c r="P92" i="4"/>
  <c r="BI89" i="4"/>
  <c r="BH89" i="4"/>
  <c r="BG89" i="4"/>
  <c r="BF89" i="4"/>
  <c r="T89" i="4"/>
  <c r="R89" i="4"/>
  <c r="P89" i="4"/>
  <c r="BI86" i="4"/>
  <c r="BH86" i="4"/>
  <c r="BG86" i="4"/>
  <c r="BF86" i="4"/>
  <c r="T86" i="4"/>
  <c r="R86" i="4"/>
  <c r="P86" i="4"/>
  <c r="F77" i="4"/>
  <c r="E75" i="4"/>
  <c r="F52" i="4"/>
  <c r="E50" i="4"/>
  <c r="J24" i="4"/>
  <c r="E24" i="4"/>
  <c r="J80" i="4" s="1"/>
  <c r="J23" i="4"/>
  <c r="J21" i="4"/>
  <c r="E21" i="4"/>
  <c r="J79" i="4"/>
  <c r="J20" i="4"/>
  <c r="J18" i="4"/>
  <c r="E18" i="4"/>
  <c r="F80" i="4" s="1"/>
  <c r="J17" i="4"/>
  <c r="J15" i="4"/>
  <c r="E15" i="4"/>
  <c r="F79" i="4" s="1"/>
  <c r="J14" i="4"/>
  <c r="J12" i="4"/>
  <c r="J77" i="4"/>
  <c r="E7" i="4"/>
  <c r="E73" i="4" s="1"/>
  <c r="J39" i="3"/>
  <c r="J38" i="3"/>
  <c r="AY57" i="1" s="1"/>
  <c r="J37" i="3"/>
  <c r="AX57" i="1"/>
  <c r="BI163" i="3"/>
  <c r="BH163" i="3"/>
  <c r="BG163" i="3"/>
  <c r="BF163" i="3"/>
  <c r="T163" i="3"/>
  <c r="T162" i="3"/>
  <c r="R163" i="3"/>
  <c r="R162" i="3" s="1"/>
  <c r="P163" i="3"/>
  <c r="P162" i="3" s="1"/>
  <c r="BI154" i="3"/>
  <c r="BH154" i="3"/>
  <c r="BG154" i="3"/>
  <c r="BF154" i="3"/>
  <c r="T154" i="3"/>
  <c r="T153" i="3" s="1"/>
  <c r="R154" i="3"/>
  <c r="R153" i="3"/>
  <c r="P154" i="3"/>
  <c r="P153" i="3" s="1"/>
  <c r="BI147" i="3"/>
  <c r="BH147" i="3"/>
  <c r="BG147" i="3"/>
  <c r="BF147" i="3"/>
  <c r="T147" i="3"/>
  <c r="R147" i="3"/>
  <c r="P147" i="3"/>
  <c r="BI141" i="3"/>
  <c r="BH141" i="3"/>
  <c r="BG141" i="3"/>
  <c r="BF141" i="3"/>
  <c r="T141" i="3"/>
  <c r="R141" i="3"/>
  <c r="P141" i="3"/>
  <c r="BI133" i="3"/>
  <c r="BH133" i="3"/>
  <c r="BG133" i="3"/>
  <c r="BF133" i="3"/>
  <c r="T133" i="3"/>
  <c r="T132" i="3" s="1"/>
  <c r="R133" i="3"/>
  <c r="R132" i="3"/>
  <c r="P133" i="3"/>
  <c r="P132" i="3" s="1"/>
  <c r="BI125" i="3"/>
  <c r="BH125" i="3"/>
  <c r="BG125" i="3"/>
  <c r="BF125" i="3"/>
  <c r="T125" i="3"/>
  <c r="R125" i="3"/>
  <c r="P125" i="3"/>
  <c r="BI118" i="3"/>
  <c r="BH118" i="3"/>
  <c r="BG118" i="3"/>
  <c r="BF118" i="3"/>
  <c r="T118" i="3"/>
  <c r="R118" i="3"/>
  <c r="P118" i="3"/>
  <c r="BI113" i="3"/>
  <c r="BH113" i="3"/>
  <c r="BG113" i="3"/>
  <c r="BF113" i="3"/>
  <c r="T113" i="3"/>
  <c r="R113" i="3"/>
  <c r="P113" i="3"/>
  <c r="BI106" i="3"/>
  <c r="BH106" i="3"/>
  <c r="BG106" i="3"/>
  <c r="BF106" i="3"/>
  <c r="T106" i="3"/>
  <c r="R106" i="3"/>
  <c r="P106" i="3"/>
  <c r="BI98" i="3"/>
  <c r="BH98" i="3"/>
  <c r="BG98" i="3"/>
  <c r="BF98" i="3"/>
  <c r="T98" i="3"/>
  <c r="T97" i="3"/>
  <c r="R98" i="3"/>
  <c r="R97" i="3" s="1"/>
  <c r="P98" i="3"/>
  <c r="P97" i="3" s="1"/>
  <c r="J91" i="3"/>
  <c r="J90" i="3"/>
  <c r="F90" i="3"/>
  <c r="F88" i="3"/>
  <c r="E86" i="3"/>
  <c r="J59" i="3"/>
  <c r="J58" i="3"/>
  <c r="F58" i="3"/>
  <c r="F56" i="3"/>
  <c r="E54" i="3"/>
  <c r="J20" i="3"/>
  <c r="E20" i="3"/>
  <c r="F59" i="3"/>
  <c r="J19" i="3"/>
  <c r="J14" i="3"/>
  <c r="J88" i="3"/>
  <c r="E7" i="3"/>
  <c r="E82" i="3" s="1"/>
  <c r="J148" i="2"/>
  <c r="J37" i="2"/>
  <c r="J36" i="2"/>
  <c r="AY56" i="1"/>
  <c r="J35" i="2"/>
  <c r="AX56" i="1" s="1"/>
  <c r="BI161" i="2"/>
  <c r="BH161" i="2"/>
  <c r="BG161" i="2"/>
  <c r="BF161" i="2"/>
  <c r="T161" i="2"/>
  <c r="T160" i="2" s="1"/>
  <c r="R161" i="2"/>
  <c r="R160" i="2"/>
  <c r="P161" i="2"/>
  <c r="P160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J67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27" i="2"/>
  <c r="BH127" i="2"/>
  <c r="BG127" i="2"/>
  <c r="BF127" i="2"/>
  <c r="T127" i="2"/>
  <c r="R127" i="2"/>
  <c r="P127" i="2"/>
  <c r="BI123" i="2"/>
  <c r="BH123" i="2"/>
  <c r="BG123" i="2"/>
  <c r="BF123" i="2"/>
  <c r="T123" i="2"/>
  <c r="R123" i="2"/>
  <c r="P123" i="2"/>
  <c r="BI118" i="2"/>
  <c r="BH118" i="2"/>
  <c r="BG118" i="2"/>
  <c r="BF118" i="2"/>
  <c r="T118" i="2"/>
  <c r="R118" i="2"/>
  <c r="P118" i="2"/>
  <c r="BI115" i="2"/>
  <c r="BH115" i="2"/>
  <c r="BG115" i="2"/>
  <c r="BF115" i="2"/>
  <c r="T115" i="2"/>
  <c r="R115" i="2"/>
  <c r="P115" i="2"/>
  <c r="BI110" i="2"/>
  <c r="BH110" i="2"/>
  <c r="BG110" i="2"/>
  <c r="BF110" i="2"/>
  <c r="T110" i="2"/>
  <c r="R110" i="2"/>
  <c r="P110" i="2"/>
  <c r="BI105" i="2"/>
  <c r="BH105" i="2"/>
  <c r="BG105" i="2"/>
  <c r="BF105" i="2"/>
  <c r="T105" i="2"/>
  <c r="R105" i="2"/>
  <c r="P105" i="2"/>
  <c r="BI100" i="2"/>
  <c r="BH100" i="2"/>
  <c r="BG100" i="2"/>
  <c r="BF100" i="2"/>
  <c r="T100" i="2"/>
  <c r="R100" i="2"/>
  <c r="P100" i="2"/>
  <c r="BI93" i="2"/>
  <c r="BH93" i="2"/>
  <c r="BG93" i="2"/>
  <c r="BF93" i="2"/>
  <c r="T93" i="2"/>
  <c r="R93" i="2"/>
  <c r="P93" i="2"/>
  <c r="F83" i="2"/>
  <c r="E81" i="2"/>
  <c r="F52" i="2"/>
  <c r="E50" i="2"/>
  <c r="J24" i="2"/>
  <c r="E24" i="2"/>
  <c r="J86" i="2" s="1"/>
  <c r="J23" i="2"/>
  <c r="J21" i="2"/>
  <c r="E21" i="2"/>
  <c r="J85" i="2"/>
  <c r="J20" i="2"/>
  <c r="J18" i="2"/>
  <c r="E18" i="2"/>
  <c r="F55" i="2"/>
  <c r="J17" i="2"/>
  <c r="J15" i="2"/>
  <c r="E15" i="2"/>
  <c r="F85" i="2" s="1"/>
  <c r="J14" i="2"/>
  <c r="J12" i="2"/>
  <c r="J83" i="2" s="1"/>
  <c r="E7" i="2"/>
  <c r="E48" i="2"/>
  <c r="L50" i="1"/>
  <c r="AM50" i="1"/>
  <c r="AM49" i="1"/>
  <c r="L49" i="1"/>
  <c r="AM47" i="1"/>
  <c r="L47" i="1"/>
  <c r="L45" i="1"/>
  <c r="L44" i="1"/>
  <c r="J96" i="4"/>
  <c r="BK147" i="3"/>
  <c r="J118" i="3"/>
  <c r="J140" i="2"/>
  <c r="J115" i="2"/>
  <c r="J93" i="2"/>
  <c r="BK141" i="3"/>
  <c r="J152" i="2"/>
  <c r="J118" i="2"/>
  <c r="BK86" i="4"/>
  <c r="J147" i="3"/>
  <c r="J161" i="2"/>
  <c r="BK133" i="2"/>
  <c r="BK161" i="2"/>
  <c r="BK115" i="2"/>
  <c r="BK93" i="4"/>
  <c r="J141" i="3"/>
  <c r="BK113" i="3"/>
  <c r="BK150" i="2"/>
  <c r="J110" i="2"/>
  <c r="J93" i="4"/>
  <c r="J154" i="3"/>
  <c r="BK106" i="3"/>
  <c r="BK123" i="2"/>
  <c r="J89" i="4"/>
  <c r="BK133" i="3"/>
  <c r="BK156" i="2"/>
  <c r="J123" i="2"/>
  <c r="BK152" i="2"/>
  <c r="BK100" i="2"/>
  <c r="J163" i="3"/>
  <c r="J133" i="3"/>
  <c r="J106" i="3"/>
  <c r="BK145" i="2"/>
  <c r="BK118" i="2"/>
  <c r="BK96" i="4"/>
  <c r="J125" i="3"/>
  <c r="BK98" i="3"/>
  <c r="BK127" i="2"/>
  <c r="BK105" i="2"/>
  <c r="BK163" i="3"/>
  <c r="J98" i="3"/>
  <c r="BK140" i="2"/>
  <c r="J127" i="2"/>
  <c r="J100" i="2"/>
  <c r="BK136" i="2"/>
  <c r="AS55" i="1"/>
  <c r="BK154" i="3"/>
  <c r="BK125" i="3"/>
  <c r="J156" i="2"/>
  <c r="J133" i="2"/>
  <c r="J105" i="2"/>
  <c r="BK89" i="4"/>
  <c r="BK118" i="3"/>
  <c r="J136" i="2"/>
  <c r="J86" i="4"/>
  <c r="J113" i="3"/>
  <c r="J150" i="2"/>
  <c r="BK110" i="2"/>
  <c r="J145" i="2"/>
  <c r="BK93" i="2"/>
  <c r="R117" i="3" l="1"/>
  <c r="T140" i="3"/>
  <c r="T117" i="3"/>
  <c r="T96" i="3" s="1"/>
  <c r="T95" i="3" s="1"/>
  <c r="T94" i="3" s="1"/>
  <c r="R140" i="3"/>
  <c r="P117" i="3"/>
  <c r="P140" i="3"/>
  <c r="BK104" i="2"/>
  <c r="J104" i="2"/>
  <c r="J63" i="2"/>
  <c r="P114" i="2"/>
  <c r="R92" i="2"/>
  <c r="T104" i="2"/>
  <c r="BK122" i="2"/>
  <c r="BK121" i="2"/>
  <c r="J121" i="2"/>
  <c r="J65" i="2" s="1"/>
  <c r="T122" i="2"/>
  <c r="T121" i="2" s="1"/>
  <c r="P149" i="2"/>
  <c r="BK105" i="3"/>
  <c r="J105" i="3"/>
  <c r="J67" i="3" s="1"/>
  <c r="R105" i="3"/>
  <c r="R96" i="3" s="1"/>
  <c r="R95" i="3" s="1"/>
  <c r="R94" i="3" s="1"/>
  <c r="BK85" i="4"/>
  <c r="J85" i="4" s="1"/>
  <c r="J61" i="4" s="1"/>
  <c r="P85" i="4"/>
  <c r="P84" i="4"/>
  <c r="P83" i="4"/>
  <c r="AU58" i="1"/>
  <c r="R85" i="4"/>
  <c r="R84" i="4"/>
  <c r="R83" i="4" s="1"/>
  <c r="T85" i="4"/>
  <c r="T84" i="4"/>
  <c r="T83" i="4"/>
  <c r="P92" i="2"/>
  <c r="P104" i="2"/>
  <c r="BK114" i="2"/>
  <c r="J114" i="2"/>
  <c r="J64" i="2"/>
  <c r="T114" i="2"/>
  <c r="R122" i="2"/>
  <c r="R121" i="2"/>
  <c r="T149" i="2"/>
  <c r="BK92" i="2"/>
  <c r="BK91" i="2"/>
  <c r="J91" i="2"/>
  <c r="J61" i="2" s="1"/>
  <c r="T92" i="2"/>
  <c r="T91" i="2" s="1"/>
  <c r="T90" i="2" s="1"/>
  <c r="T89" i="2" s="1"/>
  <c r="R104" i="2"/>
  <c r="R114" i="2"/>
  <c r="P122" i="2"/>
  <c r="P121" i="2" s="1"/>
  <c r="BK149" i="2"/>
  <c r="J149" i="2"/>
  <c r="J68" i="2"/>
  <c r="R149" i="2"/>
  <c r="P105" i="3"/>
  <c r="P96" i="3" s="1"/>
  <c r="P95" i="3" s="1"/>
  <c r="P94" i="3" s="1"/>
  <c r="AU57" i="1" s="1"/>
  <c r="T105" i="3"/>
  <c r="J55" i="2"/>
  <c r="F86" i="2"/>
  <c r="BE105" i="2"/>
  <c r="BE127" i="2"/>
  <c r="E48" i="4"/>
  <c r="J52" i="4"/>
  <c r="F54" i="4"/>
  <c r="J54" i="4"/>
  <c r="F55" i="4"/>
  <c r="J55" i="4"/>
  <c r="BK95" i="4"/>
  <c r="J95" i="4"/>
  <c r="J63" i="4"/>
  <c r="J54" i="2"/>
  <c r="E79" i="2"/>
  <c r="BE161" i="2"/>
  <c r="BK160" i="2"/>
  <c r="J160" i="2"/>
  <c r="J69" i="2"/>
  <c r="J56" i="3"/>
  <c r="BE118" i="3"/>
  <c r="BE147" i="3"/>
  <c r="BE154" i="3"/>
  <c r="BK97" i="3"/>
  <c r="J97" i="3"/>
  <c r="J66" i="3"/>
  <c r="BK117" i="3"/>
  <c r="J117" i="3"/>
  <c r="J68" i="3" s="1"/>
  <c r="BK132" i="3"/>
  <c r="J132" i="3"/>
  <c r="J69" i="3"/>
  <c r="BE86" i="4"/>
  <c r="BE96" i="4"/>
  <c r="BK92" i="4"/>
  <c r="J92" i="4"/>
  <c r="J62" i="4"/>
  <c r="F54" i="2"/>
  <c r="BE93" i="2"/>
  <c r="BE100" i="2"/>
  <c r="BE110" i="2"/>
  <c r="BE115" i="2"/>
  <c r="BE118" i="2"/>
  <c r="BE133" i="2"/>
  <c r="BE136" i="2"/>
  <c r="BE140" i="2"/>
  <c r="BE145" i="2"/>
  <c r="BE150" i="2"/>
  <c r="BE152" i="2"/>
  <c r="BE156" i="2"/>
  <c r="E50" i="3"/>
  <c r="F91" i="3"/>
  <c r="BE98" i="3"/>
  <c r="BE125" i="3"/>
  <c r="BE133" i="3"/>
  <c r="BE89" i="4"/>
  <c r="J52" i="2"/>
  <c r="BE123" i="2"/>
  <c r="BE106" i="3"/>
  <c r="BE113" i="3"/>
  <c r="BE141" i="3"/>
  <c r="BE163" i="3"/>
  <c r="BK140" i="3"/>
  <c r="J140" i="3"/>
  <c r="J70" i="3" s="1"/>
  <c r="BK153" i="3"/>
  <c r="J153" i="3"/>
  <c r="J71" i="3"/>
  <c r="BK162" i="3"/>
  <c r="J162" i="3"/>
  <c r="J72" i="3" s="1"/>
  <c r="BE93" i="4"/>
  <c r="F37" i="2"/>
  <c r="BD56" i="1"/>
  <c r="F36" i="2"/>
  <c r="BC56" i="1"/>
  <c r="AS54" i="1"/>
  <c r="F38" i="3"/>
  <c r="BC57" i="1"/>
  <c r="F34" i="2"/>
  <c r="BA56" i="1" s="1"/>
  <c r="J34" i="4"/>
  <c r="AW58" i="1" s="1"/>
  <c r="F36" i="3"/>
  <c r="BA57" i="1"/>
  <c r="F35" i="4"/>
  <c r="BB58" i="1" s="1"/>
  <c r="J34" i="2"/>
  <c r="AW56" i="1" s="1"/>
  <c r="J36" i="3"/>
  <c r="AW57" i="1"/>
  <c r="F36" i="4"/>
  <c r="BC58" i="1" s="1"/>
  <c r="F39" i="3"/>
  <c r="BD57" i="1" s="1"/>
  <c r="F37" i="4"/>
  <c r="BD58" i="1"/>
  <c r="F34" i="4"/>
  <c r="BA58" i="1" s="1"/>
  <c r="F35" i="2"/>
  <c r="BB56" i="1" s="1"/>
  <c r="F37" i="3"/>
  <c r="BB57" i="1"/>
  <c r="R91" i="2" l="1"/>
  <c r="R90" i="2" s="1"/>
  <c r="R89" i="2" s="1"/>
  <c r="P91" i="2"/>
  <c r="P90" i="2"/>
  <c r="P89" i="2" s="1"/>
  <c r="AU56" i="1" s="1"/>
  <c r="AU55" i="1" s="1"/>
  <c r="AU54" i="1" s="1"/>
  <c r="BK90" i="2"/>
  <c r="J90" i="2"/>
  <c r="J60" i="2" s="1"/>
  <c r="J92" i="2"/>
  <c r="J62" i="2" s="1"/>
  <c r="J122" i="2"/>
  <c r="J66" i="2"/>
  <c r="BK96" i="3"/>
  <c r="J96" i="3" s="1"/>
  <c r="J65" i="3" s="1"/>
  <c r="BK84" i="4"/>
  <c r="J84" i="4"/>
  <c r="J60" i="4"/>
  <c r="BB55" i="1"/>
  <c r="AX55" i="1" s="1"/>
  <c r="BA55" i="1"/>
  <c r="BA54" i="1" s="1"/>
  <c r="W30" i="1" s="1"/>
  <c r="J35" i="3"/>
  <c r="AV57" i="1"/>
  <c r="AT57" i="1" s="1"/>
  <c r="F33" i="2"/>
  <c r="AZ56" i="1" s="1"/>
  <c r="F33" i="4"/>
  <c r="AZ58" i="1"/>
  <c r="J33" i="4"/>
  <c r="AV58" i="1" s="1"/>
  <c r="AT58" i="1" s="1"/>
  <c r="BD55" i="1"/>
  <c r="BD54" i="1"/>
  <c r="W33" i="1" s="1"/>
  <c r="J33" i="2"/>
  <c r="AV56" i="1" s="1"/>
  <c r="AT56" i="1" s="1"/>
  <c r="BC55" i="1"/>
  <c r="BC54" i="1"/>
  <c r="W32" i="1" s="1"/>
  <c r="F35" i="3"/>
  <c r="AZ57" i="1" s="1"/>
  <c r="BK95" i="3" l="1"/>
  <c r="J95" i="3"/>
  <c r="J64" i="3" s="1"/>
  <c r="BK83" i="4"/>
  <c r="J83" i="4"/>
  <c r="J59" i="4"/>
  <c r="BK89" i="2"/>
  <c r="J89" i="2"/>
  <c r="J30" i="2" s="1"/>
  <c r="AG56" i="1" s="1"/>
  <c r="AN56" i="1" s="1"/>
  <c r="AZ55" i="1"/>
  <c r="AZ54" i="1" s="1"/>
  <c r="W29" i="1" s="1"/>
  <c r="BB54" i="1"/>
  <c r="AX54" i="1"/>
  <c r="AW55" i="1"/>
  <c r="AW54" i="1"/>
  <c r="AK30" i="1" s="1"/>
  <c r="AY54" i="1"/>
  <c r="AY55" i="1"/>
  <c r="J59" i="2" l="1"/>
  <c r="J39" i="2"/>
  <c r="BK94" i="3"/>
  <c r="J94" i="3"/>
  <c r="J63" i="3"/>
  <c r="AV54" i="1"/>
  <c r="AK29" i="1" s="1"/>
  <c r="W31" i="1"/>
  <c r="AV55" i="1"/>
  <c r="AT55" i="1" s="1"/>
  <c r="J30" i="4"/>
  <c r="AG58" i="1"/>
  <c r="AN58" i="1" s="1"/>
  <c r="J39" i="4" l="1"/>
  <c r="J32" i="3"/>
  <c r="AG57" i="1"/>
  <c r="AN57" i="1"/>
  <c r="AT54" i="1"/>
  <c r="J41" i="3" l="1"/>
  <c r="AG55" i="1"/>
  <c r="AG54" i="1"/>
  <c r="AK26" i="1"/>
  <c r="AK35" i="1"/>
  <c r="AN54" i="1" l="1"/>
  <c r="AN55" i="1"/>
</calcChain>
</file>

<file path=xl/sharedStrings.xml><?xml version="1.0" encoding="utf-8"?>
<sst xmlns="http://schemas.openxmlformats.org/spreadsheetml/2006/main" count="2384" uniqueCount="490">
  <si>
    <t>Export Komplet</t>
  </si>
  <si>
    <t>VZ</t>
  </si>
  <si>
    <t>2.0</t>
  </si>
  <si>
    <t>ZAMOK</t>
  </si>
  <si>
    <t>False</t>
  </si>
  <si>
    <t>{138fa70f-190a-459f-8079-6bcb9370a367}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</si>
  <si>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</si>
  <si>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</si>
  <si>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</si>
  <si>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</si>
  <si>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</si>
  <si>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</si>
  <si>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</si>
  <si>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</si>
  <si>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RZP052020_107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</si>
  <si>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</si>
  <si>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</si>
  <si>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Oprava komunikace na p.č. 1475/107</t>
  </si>
  <si>
    <t>KSO:</t>
  </si>
  <si>
    <t/>
  </si>
  <si>
    <t>CC-CZ:</t>
  </si>
  <si>
    <t>Místo:</t>
  </si>
  <si>
    <t>Krásná pod Lysou Horou</t>
  </si>
  <si>
    <t>Datum:</t>
  </si>
  <si>
    <t>8. 3. 2020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</si>
  <si>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</si>
  <si>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</si>
  <si>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</si>
  <si>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</si>
  <si>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</si>
  <si>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</si>
  <si>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</si>
  <si>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</si>
  <si>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</si>
  <si>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</si>
  <si>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</si>
  <si>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</si>
  <si>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</si>
  <si>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</si>
  <si>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</si>
  <si>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</si>
  <si>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</si>
  <si>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</si>
  <si>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</si>
  <si>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</si>
  <si>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</si>
  <si>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</si>
  <si>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</si>
  <si>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</si>
  <si>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</si>
  <si>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</si>
  <si>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</si>
  <si>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</si>
  <si>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</si>
  <si>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</si>
  <si>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</si>
  <si>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</si>
  <si>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</si>
  <si>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</si>
  <si>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</si>
  <si>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</si>
  <si>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</si>
  <si>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</si>
  <si>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</si>
  <si>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</si>
  <si>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</si>
  <si>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</si>
  <si>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</si>
  <si>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</si>
  <si>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</si>
  <si>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</si>
  <si>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</si>
  <si>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</si>
  <si>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</si>
  <si>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01</t>
  </si>
  <si>
    <t>Komunikace</t>
  </si>
  <si>
    <t>STA</t>
  </si>
  <si>
    <t>1</t>
  </si>
  <si>
    <t>{f287cf40-d0fa-47e6-bc96-2b53f57a9436}</t>
  </si>
  <si>
    <t>2</t>
  </si>
  <si>
    <t>/</t>
  </si>
  <si>
    <t>Soupis</t>
  </si>
  <si>
    <t>###NOINSERT###</t>
  </si>
  <si>
    <t>PODLOZI</t>
  </si>
  <si>
    <t>Výměna podloží (aktivní zóna)</t>
  </si>
  <si>
    <t>{37963832-0fd4-4183-a819-04fca859f087}</t>
  </si>
  <si>
    <t>VON</t>
  </si>
  <si>
    <t>Vedlejší a ostatní náklady</t>
  </si>
  <si>
    <t>{065abf6c-06ae-4058-b466-4c4608b40fce}</t>
  </si>
  <si>
    <t>KRYCÍ LIST SOUPISU PRACÍ</t>
  </si>
  <si>
    <t>Objekt:</t>
  </si>
  <si>
    <t>SO 01 -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</si>
  <si>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</si>
  <si>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</si>
  <si>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</si>
  <si>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</si>
  <si>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</si>
  <si>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</si>
  <si>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  11 - Zemní práce - přípravné a přidružené práce</t>
  </si>
  <si>
    <t xml:space="preserve">      16 - Zemní práce - přemístění výkopku</t>
  </si>
  <si>
    <t xml:space="preserve">      17 - Zemní práce - konstrukce ze zemin</t>
  </si>
  <si>
    <t xml:space="preserve">    5 - Komunikace pozemní</t>
  </si>
  <si>
    <t xml:space="preserve">      59 - Kryty pozemních komunikací, letišť a ploch dlážděné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</si>
  <si>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</si>
  <si>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</si>
  <si>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</si>
  <si>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</si>
  <si>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</si>
  <si>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</si>
  <si>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</si>
  <si>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</si>
  <si>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</si>
  <si>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</si>
  <si>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</si>
  <si>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</si>
  <si>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</si>
  <si>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</si>
  <si>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</si>
  <si>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</si>
  <si>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</si>
  <si>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</si>
  <si>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</si>
  <si>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</si>
  <si>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11</t>
  </si>
  <si>
    <t>Zemní práce - přípravné a přidružené práce</t>
  </si>
  <si>
    <t>K</t>
  </si>
  <si>
    <t>113107162</t>
  </si>
  <si>
    <t>Odstranění podkladů nebo krytů strojně plochy jednotlivě přes 50 m2 do 200 m2 s přemístěním hmot na skládku na vzdálenost do 20 m nebo s naložením na dopravní prostředek z kameniva hrubého drceného, o tl. vrstvy přes 100 do 200 mm</t>
  </si>
  <si>
    <t>m2</t>
  </si>
  <si>
    <t>CS ÚRS 2020 01</t>
  </si>
  <si>
    <t>4</t>
  </si>
  <si>
    <t>3</t>
  </si>
  <si>
    <t>-850079316</t>
  </si>
  <si>
    <t>PSC</t>
  </si>
  <si>
    <t xml:space="preserve">Poznámka k souboru cen:_x000D_
1. Pro volbu cen z hlediska množství se uvažuje každá souvisle odstraňovaná plocha krytu nebo podkladu stejného druhu samostatně. Odstraňuje-li se několik vrstev vozovky najednou, jednotlivé vrstvy se oceňují každá samostatně._x000D_
2. Ceny_x000D_
a) –7111 až –7113, –7151 až -7153, -7211 až -7213 a -7311 až -7313 lze použít i pro odstranění podkladů nebo krytů ze štěrkopísku, škváry, strusky nebo z mechanicky zpevněných zemin,_x000D_
b) –7121 až 7125, –7161 až -7165, -7221 až -7225 a -7321 až -7325 lze použít i pro odstranění podkladů nebo krytů ze zemin stabilizovaných vápnem,_x000D_
c) –7130 až -7134, –7170 až -7174, –7230 až -7234 a -7330 až -7334 lze použít i pro odstranění dlažeb uložených do betonového lože a dlažeb z mozaiky uložených do cementové malty nebo podkladu ze zemin stabilizovaných cementem._x000D_
3. Ceny lze použít i pro odstranění podkladů nebo krytů opatřených živičnými postřiky nebo nátěry._x000D_
4. Ceny odlišené podle tloušťky (např. do 100 mm, do 200 mm) jsou určeny vždy pro celou tloušťku jednotlivých konstrukcí._x000D_
5. V cenách nejsou započteny náklady na zarovnání styčných ploch betonových nebo živičných podkladů nebo krytů, které se oceňuje cenami souboru cen 919 73- Zarovnání styčné plochy části C 01 tohoto ceníku. Množství suti získané ze zarovnání styčných ploch podkladů nebo krytů se zvlášť nevykazuje._x000D_
6. Přemístění vybouraného materiálu větší vzdálenost, než je uvedeno, se oceňuje cenami souborů cen 997 22-1 Vodorovná doprava suti._x000D_
7. Ceny -714 . , -718 . , –724 . a -734 . nelze použít pro odstranění podkladu nebo krytu frézováním._x000D_
</t>
  </si>
  <si>
    <t>VV</t>
  </si>
  <si>
    <t>"dle výkresu číslo B.1.2.2"</t>
  </si>
  <si>
    <t>"P3"38</t>
  </si>
  <si>
    <t>"P6"14</t>
  </si>
  <si>
    <t>Mezisoučet</t>
  </si>
  <si>
    <t>Součet</t>
  </si>
  <si>
    <t>132151101</t>
  </si>
  <si>
    <t>Hloubení nezapažených rýh šířky do 800 mm strojně s urovnáním dna do předepsaného profilu a spádu v hornině třídy těžitelnosti I skupiny 1 a 2 do 20 m3</t>
  </si>
  <si>
    <t>m3</t>
  </si>
  <si>
    <t>-785172462</t>
  </si>
  <si>
    <t xml:space="preserve">Poznámka k souboru cen:_x000D_
1. V cenách jsou započteny i náklady na přehození výkopku na přilehlém terénu na vzdálenost do 3 m od podélné osy rýhy nebo naložení na dopravní prostředek._x000D_
</t>
  </si>
  <si>
    <t>"pro žlábek ze žulových kostek"(0,5*0,3*10,8)</t>
  </si>
  <si>
    <t>16</t>
  </si>
  <si>
    <t>Zemní práce - přemístění výkopku</t>
  </si>
  <si>
    <t>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</si>
  <si>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</si>
  <si>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</si>
  <si>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1787504723</t>
  </si>
  <si>
    <t xml:space="preserve">Poznámka k souboru cen:_x000D_
1. Přemísťuje-li se výkopek z dočasných skládek vzdálených do 50 m, neoceňuje se nakládání výkopku, i když se provádí. Toto ustanovení neplatí, vylučuje-li projekt použití dozeru._x000D_
2. Ceny nelze použít, předepisuje-li projekt přemístit výkopek na místo nepřístupné obvyklým dopravním prostředkům; toto přemístění se oceňuje individuálně._x000D_
</t>
  </si>
  <si>
    <t>"rýha"1,620</t>
  </si>
  <si>
    <t>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</si>
  <si>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</si>
  <si>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</si>
  <si>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1298880462</t>
  </si>
  <si>
    <t>1,62*10</t>
  </si>
  <si>
    <t>17</t>
  </si>
  <si>
    <t>Zemní práce - konstrukce ze zemin</t>
  </si>
  <si>
    <t>8</t>
  </si>
  <si>
    <t>171201201</t>
  </si>
  <si>
    <t>Uložení sypaniny na skládky nebo meziskládky bez hutnění s upravením uložené sypaniny do předepsaného tvaru</t>
  </si>
  <si>
    <t>1176658046</t>
  </si>
  <si>
    <t xml:space="preserve">Poznámka k souboru cen:_x000D_
1. Cena je určena i pro:_x000D_
a) zasypání koryt vodotečí a prohlubní v terénu bez předepsaného zhutnění sypaniny,_x000D_
b) uložení výkopku pod vodou do prohlubní ve dně vodotečí nebo nádrží._x000D_
2. Cenu nelze použít pro uložení výkopku nebo ornice na trvalé skládky s předepsaným zhutněním; toto uložení výkopku se oceňuje cenami souboru cen 171 . . Uložení sypaniny do násypů._x000D_
3. V ceně jsou započteny i náklady na rozprostření sypaniny ve vrstvách s hrubým urovnáním na skládce._x000D_
4. V ceně nejsou započteny náklady na získání skládek ani na poplatky za skládku._x000D_
5. Množství jednotek uložení výkopku (sypaniny) se určí v m3 uloženého výkopku (sypaniny), v rostlém stavu zpravidla ve výkopišti._x000D_
</t>
  </si>
  <si>
    <t>1,62</t>
  </si>
  <si>
    <t>9</t>
  </si>
  <si>
    <t>171201221</t>
  </si>
  <si>
    <t>Poplatek za uložení stavebního odpadu na skládce (skládkovné) zeminy a kamení zatříděného do Katalogu odpadů pod kódem 17 05 04</t>
  </si>
  <si>
    <t>t</t>
  </si>
  <si>
    <t>-1044956128</t>
  </si>
  <si>
    <t xml:space="preserve">Poznámka k souboru cen:_x000D_
1. Ceny uvedené v souboru cen je doporučeno opravit podle aktuálních cen místně příslušné skládky._x000D_
2. V cenách je započítán poplatek za ukládání odpadu dle zákona 185/2001 Sb._x000D_
</t>
  </si>
  <si>
    <t>1,620*1,8</t>
  </si>
  <si>
    <t>5</t>
  </si>
  <si>
    <t>Komunikace pozemní</t>
  </si>
  <si>
    <t>59</t>
  </si>
  <si>
    <t>Kryty pozemních komunikací, letišť a ploch dlážděné</t>
  </si>
  <si>
    <t>10</t>
  </si>
  <si>
    <t>597361121</t>
  </si>
  <si>
    <t>Svodnice vody ocelová šířky 120 mm, kotvená do betonu</t>
  </si>
  <si>
    <t>m</t>
  </si>
  <si>
    <t>1395850619</t>
  </si>
  <si>
    <t xml:space="preserve">Poznámka k souboru cen:_x000D_
1. V cenách jsou započteny i náklady na zemní práce potřebné k provedení rýhy v tělese cesty a zásyp svodnice._x000D_
</t>
  </si>
  <si>
    <t>597661111</t>
  </si>
  <si>
    <t>Rigol dlážděný do lože z betonu prostého tl. 100 mm, s vyplněním a zatřením spár cementovou maltou z dlažebních kostek drobných</t>
  </si>
  <si>
    <t>-1168226637</t>
  </si>
  <si>
    <t xml:space="preserve">Poznámka k souboru cen:_x000D_
1. Ceny nelze použít pro dlažby příkopů, které se oceňují cenami souboru cen 594 . . - . . souboru cen 594 . . - . . Dlažba nebo přídlažba._x000D_
2. V cenách nejsou započteny náklady na popř. nutné zemní práce, které se oceňují cenami části A 01 katalogu 800-1 Zemní práce._x000D_
3. Množství měrných jednotek se určuje v m2 rozvinuté plochy rigolu._x000D_
</t>
  </si>
  <si>
    <t>"dle situace"</t>
  </si>
  <si>
    <t xml:space="preserve"> (10,8*0,3)</t>
  </si>
  <si>
    <t>12</t>
  </si>
  <si>
    <t>D1N2VPIII</t>
  </si>
  <si>
    <t>Silnice II. a III. třídy, sběrné a obslužné místní komunikace, odstavné a parkovací plochy: Vozovka netuhá N návrhová úroveň porušení D1 třída dopravního zatížení V typ podloží PIII ACO 11 tl. 40 mm; ACP 16 tl. 70 mm; PS 0,7 kg/m2; ŠD tl. 150 mm; ŠD tl. 150 mm</t>
  </si>
  <si>
    <t>137928048</t>
  </si>
  <si>
    <t>"kce K1, plocha P14"38</t>
  </si>
  <si>
    <t>13</t>
  </si>
  <si>
    <t>D2N8OPIII</t>
  </si>
  <si>
    <t>Obslužné místní a nemotoristické komunikace,odstavné a parkovací plochy,dočasné a účelové komunikace: Vozovka netuhá N návrhová úroveň porušení D2 třída dopravního zatížení O typ podloží PIII DV tl. 20 mm; R-materiál tl. 50 mm; ŠD tl. 250 mm</t>
  </si>
  <si>
    <t>1719042994</t>
  </si>
  <si>
    <t>"kce K3, plocha P13"14</t>
  </si>
  <si>
    <t>569903311</t>
  </si>
  <si>
    <t>Zřízení zemních krajnic z hornin jakékoliv třídy se zhutněním</t>
  </si>
  <si>
    <t>-100150835</t>
  </si>
  <si>
    <t xml:space="preserve">Poznámka k souboru cen:_x000D_
1. Ceny jsou určeny pro jakoukoliv tloušťku krajnice._x000D_
2. V cenách nejsou započteny náklady na opatření zeminy a její přemístění k místu zabudování, které se oceňují podle ustanovení čl. 3111 Všeobecných podmínek části A 01 tohoto katalogu._x000D_
</t>
  </si>
  <si>
    <t>"nezpevněná krajnice dle řezů, kalulováno" (0,25*0,7*6)/2</t>
  </si>
  <si>
    <t>0,525*1,1 'Přepočtené koeficientem množství</t>
  </si>
  <si>
    <t>M</t>
  </si>
  <si>
    <t>58333674.Rnezpkraj</t>
  </si>
  <si>
    <t>materiál pro dosypání silničních nezpevněných krajnic - kamenivo frakce 0-22 tř.A,B,C nebo frakce 0-32 tř.A,B,C nebo asfaltový recyklát farkce 0-32</t>
  </si>
  <si>
    <t>R-položka</t>
  </si>
  <si>
    <t>44032584</t>
  </si>
  <si>
    <t>0,578*2</t>
  </si>
  <si>
    <t>Ostatní konstrukce a práce, bourání</t>
  </si>
  <si>
    <t>997</t>
  </si>
  <si>
    <t>Přesun sutě</t>
  </si>
  <si>
    <t>18</t>
  </si>
  <si>
    <t>997006512</t>
  </si>
  <si>
    <t>Vodorovná doprava suti na skládku s naložením na dopravní prostředek a složením přes 100 m do 1 km</t>
  </si>
  <si>
    <t>-714250940</t>
  </si>
  <si>
    <t xml:space="preserve">Poznámka k souboru cen:_x000D_
1. Pro volbu ceny je rozhodující dopravní vzdálenost těžiště skládky a půdorysné plochy objektu._x000D_
</t>
  </si>
  <si>
    <t>19</t>
  </si>
  <si>
    <t>997006519</t>
  </si>
  <si>
    <t>Vodorovná doprava suti na skládku s naložením na dopravní prostředek a složením Příplatek k ceně za každý další i započatý 1 km</t>
  </si>
  <si>
    <t>-1243309384</t>
  </si>
  <si>
    <t>15,080*19</t>
  </si>
  <si>
    <t>997013655</t>
  </si>
  <si>
    <t>756528774</t>
  </si>
  <si>
    <t xml:space="preserve">Poznámka k souboru cen:_x000D_
1. Ceny uvedené v souboru cen je doporučeno upravit podle aktuálních cen místně příslušné skládky odpadů._x000D_
2. Uložení odpadů neuvedených v souboru cen se oceňuje individuálně._x000D_
3. V cenách je započítán poplatek za ukládaní odpadu dle zákona 185/2001 Sb._x000D_
4. Případné drcení stavebního odpadu lze ocenit souborem cen 997 00-60 Drcení stavebního odpadu z katalogu 800-6 Demolice objektů._x000D_
</t>
  </si>
  <si>
    <t>15,080</t>
  </si>
  <si>
    <t>998</t>
  </si>
  <si>
    <t>Přesun hmot</t>
  </si>
  <si>
    <t>22</t>
  </si>
  <si>
    <t>998225111</t>
  </si>
  <si>
    <t>Přesun hmot pro komunikace s krytem z kameniva, monolitickým betonovým nebo živičným dopravní vzdálenost do 200 m jakékoliv délky objektu</t>
  </si>
  <si>
    <t>1837373636</t>
  </si>
  <si>
    <t xml:space="preserve">Poznámka k souboru cen:_x000D_
1. Ceny lze použít i pro plochy letišť s krytem monolitickým betonovým nebo živičným._x000D_
</t>
  </si>
  <si>
    <t>Soupis:</t>
  </si>
  <si>
    <t>PODLOZI - Výměna podloží (aktivní zóna)</t>
  </si>
  <si>
    <t xml:space="preserve">      12 - Zemní práce - odkopávky a prokopávky</t>
  </si>
  <si>
    <t xml:space="preserve">      18 - Zemní práce - povrchové úpravy terénu</t>
  </si>
  <si>
    <t>Zemní práce - odkopávky a prokopávky</t>
  </si>
  <si>
    <t>122552203</t>
  </si>
  <si>
    <t>Odkopávky a prokopávky nezapažené pro silnice a dálnice strojně v hornině třídy těžitelnosti III do 100 m3</t>
  </si>
  <si>
    <t>1127225480</t>
  </si>
  <si>
    <t xml:space="preserve">Poznámka k souboru cen:_x000D_
1. Ceny jsou určeny pro vykopávky:_x000D_
a) příkopů pro silnice, dálnice a to i tehdy, jsou-li vykopávky příkopů prováděny samostatně,_x000D_
b) v zemnících na suchu, jestliže tyto zemníky přímo souvisejí s odkopávkami nebo prokopávkami pro spodní stavbu silnic a dálnic._x000D_
2. V cenách jsou započteny i náklady na přemístění výkopku v příčných profilech na vzdálenost do 15 m nebo naložení na dopravní prostředek._x000D_
</t>
  </si>
  <si>
    <t>"K1"38*0,5</t>
  </si>
  <si>
    <t>"K3"14*0,5</t>
  </si>
  <si>
    <t>1721462178</t>
  </si>
  <si>
    <t>1267913790</t>
  </si>
  <si>
    <t>"do Frýdlantu n.O."26*10</t>
  </si>
  <si>
    <t>-58612518</t>
  </si>
  <si>
    <t>-916665595</t>
  </si>
  <si>
    <t>"K1"(38*0,5)*1,8</t>
  </si>
  <si>
    <t>"K3"(14*0,5)*1,8</t>
  </si>
  <si>
    <t>Zemní práce - povrchové úpravy terénu</t>
  </si>
  <si>
    <t>181951112</t>
  </si>
  <si>
    <t>Úprava pláně vyrovnáním výškových rozdílů strojně v hornině třídy těžitelnosti I, skupiny 1 až 3 se zhutněním</t>
  </si>
  <si>
    <t>-1827914345</t>
  </si>
  <si>
    <t xml:space="preserve">Poznámka k souboru cen:_x000D_
1. Ceny jsou určeny pro urovnání všech nově zřizovaných ploch (v zářezech i na násypech) vodorovných nebo ve sklonu do 1:5 pod zpevnění ploch jakéhokoliv druhu, pod humusování, (ne však pro plochy zásypu rýh pro podzemní vedení), drnování apod. a dále, předepíše-li projekt urovnání pláně z jiného důvodu._x000D_
2. Ceny nelze použít pro urovnání lavic šířky do 3 m přerušujících svahy, pro urovnání dna silničních a železničních příkopů pro jakoukoliv šířku dna; toto urovnání se oceňuje cenami souboru cen 182 Svahování._x000D_
3. Urovnání ploch ve sklonu přes 1 : 5 se oceňuje cenami souboru cen 182 Svahování trvalých svahů do projektovaných profilů strojně._x000D_
4. Ceny se zhutněním jsou určeny pro jakoukoliv míru zhutnění._x000D_
</t>
  </si>
  <si>
    <t>"K1"38</t>
  </si>
  <si>
    <t>"K3"14</t>
  </si>
  <si>
    <t>564861111</t>
  </si>
  <si>
    <t>Podklad ze štěrkodrti ŠD s rozprostřením a zhutněním, po zhutnění tl. 200 mm</t>
  </si>
  <si>
    <t>CS ÚRS 2019 02</t>
  </si>
  <si>
    <t>-1271557085</t>
  </si>
  <si>
    <t>564871116</t>
  </si>
  <si>
    <t>Podklad ze štěrkodrti ŠD s rozprostřením a zhutněním, po zhutnění tl. 300 mm</t>
  </si>
  <si>
    <t>13598531</t>
  </si>
  <si>
    <t>919726122</t>
  </si>
  <si>
    <t>Geotextilie netkaná pro ochranu, separaci nebo filtraci měrná hmotnost přes 200 do 300 g/m2</t>
  </si>
  <si>
    <t>222401411</t>
  </si>
  <si>
    <t xml:space="preserve">Poznámka k souboru cen:_x000D_
1. V cenách jsou započteny i náklady na položení a dodání geotextilie včetně přesahů._x000D_
</t>
  </si>
  <si>
    <t>52*1,1 'Přepočtené koeficientem množství</t>
  </si>
  <si>
    <t>998223011</t>
  </si>
  <si>
    <t>Přesun hmot pro pozemní komunikace s krytem dlážděným dopravní vzdálenost do 200 m jakékoliv délky objektu</t>
  </si>
  <si>
    <t>230477848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</si>
  <si>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</si>
  <si>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</si>
  <si>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</si>
  <si>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VRN4 - Inženýrská činnost</t>
  </si>
  <si>
    <t>VRN7 - Provozní vlivy</t>
  </si>
  <si>
    <t>VRN</t>
  </si>
  <si>
    <t>Vedlejší rozpočtové náklady</t>
  </si>
  <si>
    <t>VRN1</t>
  </si>
  <si>
    <t>Průzkumné, geodetické a projektové práce</t>
  </si>
  <si>
    <t>012203000</t>
  </si>
  <si>
    <t>Geodetické práce při provádění stavby</t>
  </si>
  <si>
    <t>kpl</t>
  </si>
  <si>
    <t>1024</t>
  </si>
  <si>
    <t>1771990461</t>
  </si>
  <si>
    <t>"polohopisné  a výškopisné vytyčení stavby"1</t>
  </si>
  <si>
    <t>013254000</t>
  </si>
  <si>
    <t>Dokumentace skutečného provedení stavby vč.geodetického zaměření a pasportu komunikace</t>
  </si>
  <si>
    <t>-75503579</t>
  </si>
  <si>
    <t>VRN4</t>
  </si>
  <si>
    <t>Inženýrská činnost</t>
  </si>
  <si>
    <t>040001000</t>
  </si>
  <si>
    <t>Inženýrská činnost zhotovitele stavby ( vytyčení inženýrských sítí)</t>
  </si>
  <si>
    <t>1655143338</t>
  </si>
  <si>
    <t>VRN7</t>
  </si>
  <si>
    <t>Provozní vlivy</t>
  </si>
  <si>
    <t>071002000</t>
  </si>
  <si>
    <t xml:space="preserve">Provoz investora, třetích osob- zabezpečení nepřerušení provozu </t>
  </si>
  <si>
    <t>Kč</t>
  </si>
  <si>
    <t>595257273</t>
  </si>
  <si>
    <t>"1% "1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</si>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</sst>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4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3" xfId="0" applyBorder="1" applyProtection="1">
      <protection locked="0"/>
    </xf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vertical="center"/>
      <protection locked="0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  <protection locked="0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4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4" fontId="27" fillId="0" borderId="0" xfId="0" applyNumberFormat="1" applyFont="1" applyAlignment="1" applyProtection="1">
      <alignment horizontal="right"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49" fontId="42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0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96"/>
      <c r="AS2" s="396"/>
      <c r="AT2" s="396"/>
      <c r="AU2" s="396"/>
      <c r="AV2" s="396"/>
      <c r="AW2" s="396"/>
      <c r="AX2" s="396"/>
      <c r="AY2" s="396"/>
      <c r="AZ2" s="396"/>
      <c r="BA2" s="396"/>
      <c r="BB2" s="396"/>
      <c r="BC2" s="396"/>
      <c r="BD2" s="396"/>
      <c r="BE2" s="396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80" t="s">
        <v>14</v>
      </c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1"/>
      <c r="AK5" s="381"/>
      <c r="AL5" s="381"/>
      <c r="AM5" s="381"/>
      <c r="AN5" s="381"/>
      <c r="AO5" s="381"/>
      <c r="AP5" s="24"/>
      <c r="AQ5" s="24"/>
      <c r="AR5" s="22"/>
      <c r="BE5" s="377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82" t="s">
        <v>17</v>
      </c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  <c r="AH6" s="381"/>
      <c r="AI6" s="381"/>
      <c r="AJ6" s="381"/>
      <c r="AK6" s="381"/>
      <c r="AL6" s="381"/>
      <c r="AM6" s="381"/>
      <c r="AN6" s="381"/>
      <c r="AO6" s="381"/>
      <c r="AP6" s="24"/>
      <c r="AQ6" s="24"/>
      <c r="AR6" s="22"/>
      <c r="BE6" s="378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78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78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78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78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78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78"/>
      <c r="BS12" s="19" t="s">
        <v>6</v>
      </c>
    </row>
    <row r="13" spans="1:74" s="1" customFormat="1" ht="12" customHeight="1">
      <c r="B13" s="23"/>
      <c r="C13" s="24"/>
      <c r="D13" s="31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30</v>
      </c>
      <c r="AO13" s="24"/>
      <c r="AP13" s="24"/>
      <c r="AQ13" s="24"/>
      <c r="AR13" s="22"/>
      <c r="BE13" s="378"/>
      <c r="BS13" s="19" t="s">
        <v>6</v>
      </c>
    </row>
    <row r="14" spans="1:74" ht="12.75">
      <c r="B14" s="23"/>
      <c r="C14" s="24"/>
      <c r="D14" s="24"/>
      <c r="E14" s="383" t="s">
        <v>30</v>
      </c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  <c r="AH14" s="384"/>
      <c r="AI14" s="384"/>
      <c r="AJ14" s="384"/>
      <c r="AK14" s="31" t="s">
        <v>28</v>
      </c>
      <c r="AL14" s="24"/>
      <c r="AM14" s="24"/>
      <c r="AN14" s="33" t="s">
        <v>30</v>
      </c>
      <c r="AO14" s="24"/>
      <c r="AP14" s="24"/>
      <c r="AQ14" s="24"/>
      <c r="AR14" s="22"/>
      <c r="BE14" s="378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78"/>
      <c r="BS15" s="19" t="s">
        <v>4</v>
      </c>
    </row>
    <row r="16" spans="1:74" s="1" customFormat="1" ht="12" customHeight="1">
      <c r="B16" s="23"/>
      <c r="C16" s="24"/>
      <c r="D16" s="31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78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27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78"/>
      <c r="BS17" s="19" t="s">
        <v>32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78"/>
      <c r="BS18" s="19" t="s">
        <v>6</v>
      </c>
    </row>
    <row r="19" spans="1:71" s="1" customFormat="1" ht="12" customHeight="1">
      <c r="B19" s="23"/>
      <c r="C19" s="24"/>
      <c r="D19" s="31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78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27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78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78"/>
    </row>
    <row r="22" spans="1:71" s="1" customFormat="1" ht="12" customHeight="1">
      <c r="B22" s="23"/>
      <c r="C22" s="24"/>
      <c r="D22" s="31" t="s">
        <v>34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78"/>
    </row>
    <row r="23" spans="1:71" s="1" customFormat="1" ht="47.25" customHeight="1">
      <c r="B23" s="23"/>
      <c r="C23" s="24"/>
      <c r="D23" s="24"/>
      <c r="E23" s="385" t="s">
        <v>35</v>
      </c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  <c r="AC23" s="385"/>
      <c r="AD23" s="385"/>
      <c r="AE23" s="385"/>
      <c r="AF23" s="385"/>
      <c r="AG23" s="385"/>
      <c r="AH23" s="385"/>
      <c r="AI23" s="385"/>
      <c r="AJ23" s="385"/>
      <c r="AK23" s="385"/>
      <c r="AL23" s="385"/>
      <c r="AM23" s="385"/>
      <c r="AN23" s="385"/>
      <c r="AO23" s="24"/>
      <c r="AP23" s="24"/>
      <c r="AQ23" s="24"/>
      <c r="AR23" s="22"/>
      <c r="BE23" s="378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78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78"/>
    </row>
    <row r="26" spans="1:71" s="2" customFormat="1" ht="25.9" customHeight="1">
      <c r="A26" s="36"/>
      <c r="B26" s="37"/>
      <c r="C26" s="38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86">
        <f>ROUND(AG54,2)</f>
        <v>0</v>
      </c>
      <c r="AL26" s="387"/>
      <c r="AM26" s="387"/>
      <c r="AN26" s="387"/>
      <c r="AO26" s="387"/>
      <c r="AP26" s="38"/>
      <c r="AQ26" s="38"/>
      <c r="AR26" s="41"/>
      <c r="BE26" s="378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78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8" t="s">
        <v>37</v>
      </c>
      <c r="M28" s="388"/>
      <c r="N28" s="388"/>
      <c r="O28" s="388"/>
      <c r="P28" s="388"/>
      <c r="Q28" s="38"/>
      <c r="R28" s="38"/>
      <c r="S28" s="38"/>
      <c r="T28" s="38"/>
      <c r="U28" s="38"/>
      <c r="V28" s="38"/>
      <c r="W28" s="388" t="s">
        <v>38</v>
      </c>
      <c r="X28" s="388"/>
      <c r="Y28" s="388"/>
      <c r="Z28" s="388"/>
      <c r="AA28" s="388"/>
      <c r="AB28" s="388"/>
      <c r="AC28" s="388"/>
      <c r="AD28" s="388"/>
      <c r="AE28" s="388"/>
      <c r="AF28" s="38"/>
      <c r="AG28" s="38"/>
      <c r="AH28" s="38"/>
      <c r="AI28" s="38"/>
      <c r="AJ28" s="38"/>
      <c r="AK28" s="388" t="s">
        <v>39</v>
      </c>
      <c r="AL28" s="388"/>
      <c r="AM28" s="388"/>
      <c r="AN28" s="388"/>
      <c r="AO28" s="388"/>
      <c r="AP28" s="38"/>
      <c r="AQ28" s="38"/>
      <c r="AR28" s="41"/>
      <c r="BE28" s="378"/>
    </row>
    <row r="29" spans="1:71" s="3" customFormat="1" ht="14.45" customHeight="1">
      <c r="B29" s="42"/>
      <c r="C29" s="43"/>
      <c r="D29" s="31" t="s">
        <v>40</v>
      </c>
      <c r="E29" s="43"/>
      <c r="F29" s="31" t="s">
        <v>41</v>
      </c>
      <c r="G29" s="43"/>
      <c r="H29" s="43"/>
      <c r="I29" s="43"/>
      <c r="J29" s="43"/>
      <c r="K29" s="43"/>
      <c r="L29" s="391">
        <v>0.21</v>
      </c>
      <c r="M29" s="390"/>
      <c r="N29" s="390"/>
      <c r="O29" s="390"/>
      <c r="P29" s="390"/>
      <c r="Q29" s="43"/>
      <c r="R29" s="43"/>
      <c r="S29" s="43"/>
      <c r="T29" s="43"/>
      <c r="U29" s="43"/>
      <c r="V29" s="43"/>
      <c r="W29" s="389">
        <f>ROUND(AZ54, 2)</f>
        <v>0</v>
      </c>
      <c r="X29" s="390"/>
      <c r="Y29" s="390"/>
      <c r="Z29" s="390"/>
      <c r="AA29" s="390"/>
      <c r="AB29" s="390"/>
      <c r="AC29" s="390"/>
      <c r="AD29" s="390"/>
      <c r="AE29" s="390"/>
      <c r="AF29" s="43"/>
      <c r="AG29" s="43"/>
      <c r="AH29" s="43"/>
      <c r="AI29" s="43"/>
      <c r="AJ29" s="43"/>
      <c r="AK29" s="389">
        <f>ROUND(AV54, 2)</f>
        <v>0</v>
      </c>
      <c r="AL29" s="390"/>
      <c r="AM29" s="390"/>
      <c r="AN29" s="390"/>
      <c r="AO29" s="390"/>
      <c r="AP29" s="43"/>
      <c r="AQ29" s="43"/>
      <c r="AR29" s="44"/>
      <c r="BE29" s="379"/>
    </row>
    <row r="30" spans="1:71" s="3" customFormat="1" ht="14.45" customHeight="1">
      <c r="B30" s="42"/>
      <c r="C30" s="43"/>
      <c r="D30" s="43"/>
      <c r="E30" s="43"/>
      <c r="F30" s="31" t="s">
        <v>42</v>
      </c>
      <c r="G30" s="43"/>
      <c r="H30" s="43"/>
      <c r="I30" s="43"/>
      <c r="J30" s="43"/>
      <c r="K30" s="43"/>
      <c r="L30" s="391">
        <v>0.15</v>
      </c>
      <c r="M30" s="390"/>
      <c r="N30" s="390"/>
      <c r="O30" s="390"/>
      <c r="P30" s="390"/>
      <c r="Q30" s="43"/>
      <c r="R30" s="43"/>
      <c r="S30" s="43"/>
      <c r="T30" s="43"/>
      <c r="U30" s="43"/>
      <c r="V30" s="43"/>
      <c r="W30" s="389">
        <f>ROUND(BA54, 2)</f>
        <v>0</v>
      </c>
      <c r="X30" s="390"/>
      <c r="Y30" s="390"/>
      <c r="Z30" s="390"/>
      <c r="AA30" s="390"/>
      <c r="AB30" s="390"/>
      <c r="AC30" s="390"/>
      <c r="AD30" s="390"/>
      <c r="AE30" s="390"/>
      <c r="AF30" s="43"/>
      <c r="AG30" s="43"/>
      <c r="AH30" s="43"/>
      <c r="AI30" s="43"/>
      <c r="AJ30" s="43"/>
      <c r="AK30" s="389">
        <f>ROUND(AW54, 2)</f>
        <v>0</v>
      </c>
      <c r="AL30" s="390"/>
      <c r="AM30" s="390"/>
      <c r="AN30" s="390"/>
      <c r="AO30" s="390"/>
      <c r="AP30" s="43"/>
      <c r="AQ30" s="43"/>
      <c r="AR30" s="44"/>
      <c r="BE30" s="379"/>
    </row>
    <row r="31" spans="1:71" s="3" customFormat="1" ht="14.45" hidden="1" customHeight="1">
      <c r="B31" s="42"/>
      <c r="C31" s="43"/>
      <c r="D31" s="43"/>
      <c r="E31" s="43"/>
      <c r="F31" s="31" t="s">
        <v>43</v>
      </c>
      <c r="G31" s="43"/>
      <c r="H31" s="43"/>
      <c r="I31" s="43"/>
      <c r="J31" s="43"/>
      <c r="K31" s="43"/>
      <c r="L31" s="391">
        <v>0.21</v>
      </c>
      <c r="M31" s="390"/>
      <c r="N31" s="390"/>
      <c r="O31" s="390"/>
      <c r="P31" s="390"/>
      <c r="Q31" s="43"/>
      <c r="R31" s="43"/>
      <c r="S31" s="43"/>
      <c r="T31" s="43"/>
      <c r="U31" s="43"/>
      <c r="V31" s="43"/>
      <c r="W31" s="389">
        <f>ROUND(BB54, 2)</f>
        <v>0</v>
      </c>
      <c r="X31" s="390"/>
      <c r="Y31" s="390"/>
      <c r="Z31" s="390"/>
      <c r="AA31" s="390"/>
      <c r="AB31" s="390"/>
      <c r="AC31" s="390"/>
      <c r="AD31" s="390"/>
      <c r="AE31" s="390"/>
      <c r="AF31" s="43"/>
      <c r="AG31" s="43"/>
      <c r="AH31" s="43"/>
      <c r="AI31" s="43"/>
      <c r="AJ31" s="43"/>
      <c r="AK31" s="389">
        <v>0</v>
      </c>
      <c r="AL31" s="390"/>
      <c r="AM31" s="390"/>
      <c r="AN31" s="390"/>
      <c r="AO31" s="390"/>
      <c r="AP31" s="43"/>
      <c r="AQ31" s="43"/>
      <c r="AR31" s="44"/>
      <c r="BE31" s="379"/>
    </row>
    <row r="32" spans="1:71" s="3" customFormat="1" ht="14.45" hidden="1" customHeight="1">
      <c r="B32" s="42"/>
      <c r="C32" s="43"/>
      <c r="D32" s="43"/>
      <c r="E32" s="43"/>
      <c r="F32" s="31" t="s">
        <v>44</v>
      </c>
      <c r="G32" s="43"/>
      <c r="H32" s="43"/>
      <c r="I32" s="43"/>
      <c r="J32" s="43"/>
      <c r="K32" s="43"/>
      <c r="L32" s="391">
        <v>0.15</v>
      </c>
      <c r="M32" s="390"/>
      <c r="N32" s="390"/>
      <c r="O32" s="390"/>
      <c r="P32" s="390"/>
      <c r="Q32" s="43"/>
      <c r="R32" s="43"/>
      <c r="S32" s="43"/>
      <c r="T32" s="43"/>
      <c r="U32" s="43"/>
      <c r="V32" s="43"/>
      <c r="W32" s="389">
        <f>ROUND(BC54, 2)</f>
        <v>0</v>
      </c>
      <c r="X32" s="390"/>
      <c r="Y32" s="390"/>
      <c r="Z32" s="390"/>
      <c r="AA32" s="390"/>
      <c r="AB32" s="390"/>
      <c r="AC32" s="390"/>
      <c r="AD32" s="390"/>
      <c r="AE32" s="390"/>
      <c r="AF32" s="43"/>
      <c r="AG32" s="43"/>
      <c r="AH32" s="43"/>
      <c r="AI32" s="43"/>
      <c r="AJ32" s="43"/>
      <c r="AK32" s="389">
        <v>0</v>
      </c>
      <c r="AL32" s="390"/>
      <c r="AM32" s="390"/>
      <c r="AN32" s="390"/>
      <c r="AO32" s="390"/>
      <c r="AP32" s="43"/>
      <c r="AQ32" s="43"/>
      <c r="AR32" s="44"/>
      <c r="BE32" s="379"/>
    </row>
    <row r="33" spans="1:57" s="3" customFormat="1" ht="14.45" hidden="1" customHeight="1">
      <c r="B33" s="42"/>
      <c r="C33" s="43"/>
      <c r="D33" s="43"/>
      <c r="E33" s="43"/>
      <c r="F33" s="31" t="s">
        <v>45</v>
      </c>
      <c r="G33" s="43"/>
      <c r="H33" s="43"/>
      <c r="I33" s="43"/>
      <c r="J33" s="43"/>
      <c r="K33" s="43"/>
      <c r="L33" s="391">
        <v>0</v>
      </c>
      <c r="M33" s="390"/>
      <c r="N33" s="390"/>
      <c r="O33" s="390"/>
      <c r="P33" s="390"/>
      <c r="Q33" s="43"/>
      <c r="R33" s="43"/>
      <c r="S33" s="43"/>
      <c r="T33" s="43"/>
      <c r="U33" s="43"/>
      <c r="V33" s="43"/>
      <c r="W33" s="389">
        <f>ROUND(BD54, 2)</f>
        <v>0</v>
      </c>
      <c r="X33" s="390"/>
      <c r="Y33" s="390"/>
      <c r="Z33" s="390"/>
      <c r="AA33" s="390"/>
      <c r="AB33" s="390"/>
      <c r="AC33" s="390"/>
      <c r="AD33" s="390"/>
      <c r="AE33" s="390"/>
      <c r="AF33" s="43"/>
      <c r="AG33" s="43"/>
      <c r="AH33" s="43"/>
      <c r="AI33" s="43"/>
      <c r="AJ33" s="43"/>
      <c r="AK33" s="389">
        <v>0</v>
      </c>
      <c r="AL33" s="390"/>
      <c r="AM33" s="390"/>
      <c r="AN33" s="390"/>
      <c r="AO33" s="390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46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47</v>
      </c>
      <c r="U35" s="47"/>
      <c r="V35" s="47"/>
      <c r="W35" s="47"/>
      <c r="X35" s="395" t="s">
        <v>48</v>
      </c>
      <c r="Y35" s="393"/>
      <c r="Z35" s="393"/>
      <c r="AA35" s="393"/>
      <c r="AB35" s="393"/>
      <c r="AC35" s="47"/>
      <c r="AD35" s="47"/>
      <c r="AE35" s="47"/>
      <c r="AF35" s="47"/>
      <c r="AG35" s="47"/>
      <c r="AH35" s="47"/>
      <c r="AI35" s="47"/>
      <c r="AJ35" s="47"/>
      <c r="AK35" s="392">
        <f>SUM(AK26:AK33)</f>
        <v>0</v>
      </c>
      <c r="AL35" s="393"/>
      <c r="AM35" s="393"/>
      <c r="AN35" s="393"/>
      <c r="AO35" s="394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49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RZP052020_107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53" t="str">
        <f>K6</f>
        <v>Oprava komunikace na p.č. 1475/107</v>
      </c>
      <c r="M45" s="354"/>
      <c r="N45" s="354"/>
      <c r="O45" s="354"/>
      <c r="P45" s="354"/>
      <c r="Q45" s="354"/>
      <c r="R45" s="354"/>
      <c r="S45" s="354"/>
      <c r="T45" s="354"/>
      <c r="U45" s="354"/>
      <c r="V45" s="354"/>
      <c r="W45" s="354"/>
      <c r="X45" s="354"/>
      <c r="Y45" s="354"/>
      <c r="Z45" s="354"/>
      <c r="AA45" s="354"/>
      <c r="AB45" s="354"/>
      <c r="AC45" s="354"/>
      <c r="AD45" s="354"/>
      <c r="AE45" s="354"/>
      <c r="AF45" s="354"/>
      <c r="AG45" s="354"/>
      <c r="AH45" s="354"/>
      <c r="AI45" s="354"/>
      <c r="AJ45" s="354"/>
      <c r="AK45" s="354"/>
      <c r="AL45" s="354"/>
      <c r="AM45" s="354"/>
      <c r="AN45" s="354"/>
      <c r="AO45" s="354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Krásná pod Lysou Horou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55" t="str">
        <f>IF(AN8= "","",AN8)</f>
        <v>8. 3. 2020</v>
      </c>
      <c r="AN47" s="355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 xml:space="preserve"> 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31</v>
      </c>
      <c r="AJ49" s="38"/>
      <c r="AK49" s="38"/>
      <c r="AL49" s="38"/>
      <c r="AM49" s="362" t="str">
        <f>IF(E17="","",E17)</f>
        <v xml:space="preserve"> </v>
      </c>
      <c r="AN49" s="363"/>
      <c r="AO49" s="363"/>
      <c r="AP49" s="363"/>
      <c r="AQ49" s="38"/>
      <c r="AR49" s="41"/>
      <c r="AS49" s="356" t="s">
        <v>50</v>
      </c>
      <c r="AT49" s="357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29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33</v>
      </c>
      <c r="AJ50" s="38"/>
      <c r="AK50" s="38"/>
      <c r="AL50" s="38"/>
      <c r="AM50" s="362" t="str">
        <f>IF(E20="","",E20)</f>
        <v xml:space="preserve"> </v>
      </c>
      <c r="AN50" s="363"/>
      <c r="AO50" s="363"/>
      <c r="AP50" s="363"/>
      <c r="AQ50" s="38"/>
      <c r="AR50" s="41"/>
      <c r="AS50" s="358"/>
      <c r="AT50" s="359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60"/>
      <c r="AT51" s="361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64" t="s">
        <v>51</v>
      </c>
      <c r="D52" s="365"/>
      <c r="E52" s="365"/>
      <c r="F52" s="365"/>
      <c r="G52" s="365"/>
      <c r="H52" s="68"/>
      <c r="I52" s="367" t="s">
        <v>52</v>
      </c>
      <c r="J52" s="365"/>
      <c r="K52" s="365"/>
      <c r="L52" s="365"/>
      <c r="M52" s="365"/>
      <c r="N52" s="365"/>
      <c r="O52" s="365"/>
      <c r="P52" s="365"/>
      <c r="Q52" s="365"/>
      <c r="R52" s="365"/>
      <c r="S52" s="365"/>
      <c r="T52" s="365"/>
      <c r="U52" s="365"/>
      <c r="V52" s="365"/>
      <c r="W52" s="365"/>
      <c r="X52" s="365"/>
      <c r="Y52" s="365"/>
      <c r="Z52" s="365"/>
      <c r="AA52" s="365"/>
      <c r="AB52" s="365"/>
      <c r="AC52" s="365"/>
      <c r="AD52" s="365"/>
      <c r="AE52" s="365"/>
      <c r="AF52" s="365"/>
      <c r="AG52" s="366" t="s">
        <v>53</v>
      </c>
      <c r="AH52" s="365"/>
      <c r="AI52" s="365"/>
      <c r="AJ52" s="365"/>
      <c r="AK52" s="365"/>
      <c r="AL52" s="365"/>
      <c r="AM52" s="365"/>
      <c r="AN52" s="367" t="s">
        <v>54</v>
      </c>
      <c r="AO52" s="365"/>
      <c r="AP52" s="365"/>
      <c r="AQ52" s="69" t="s">
        <v>55</v>
      </c>
      <c r="AR52" s="41"/>
      <c r="AS52" s="70" t="s">
        <v>56</v>
      </c>
      <c r="AT52" s="71" t="s">
        <v>57</v>
      </c>
      <c r="AU52" s="71" t="s">
        <v>58</v>
      </c>
      <c r="AV52" s="71" t="s">
        <v>59</v>
      </c>
      <c r="AW52" s="71" t="s">
        <v>60</v>
      </c>
      <c r="AX52" s="71" t="s">
        <v>61</v>
      </c>
      <c r="AY52" s="71" t="s">
        <v>62</v>
      </c>
      <c r="AZ52" s="71" t="s">
        <v>63</v>
      </c>
      <c r="BA52" s="71" t="s">
        <v>64</v>
      </c>
      <c r="BB52" s="71" t="s">
        <v>65</v>
      </c>
      <c r="BC52" s="71" t="s">
        <v>66</v>
      </c>
      <c r="BD52" s="72" t="s">
        <v>67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68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75">
        <f>ROUND(AG55+AG58,2)</f>
        <v>0</v>
      </c>
      <c r="AH54" s="375"/>
      <c r="AI54" s="375"/>
      <c r="AJ54" s="375"/>
      <c r="AK54" s="375"/>
      <c r="AL54" s="375"/>
      <c r="AM54" s="375"/>
      <c r="AN54" s="376">
        <f>SUM(AG54,AT54)</f>
        <v>0</v>
      </c>
      <c r="AO54" s="376"/>
      <c r="AP54" s="376"/>
      <c r="AQ54" s="80" t="s">
        <v>19</v>
      </c>
      <c r="AR54" s="81"/>
      <c r="AS54" s="82">
        <f>ROUND(AS55+AS58,2)</f>
        <v>0</v>
      </c>
      <c r="AT54" s="83">
        <f>ROUND(SUM(AV54:AW54),2)</f>
        <v>0</v>
      </c>
      <c r="AU54" s="84">
        <f>ROUND(AU55+AU58,5)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ROUND(AZ55+AZ58,2)</f>
        <v>0</v>
      </c>
      <c r="BA54" s="83">
        <f>ROUND(BA55+BA58,2)</f>
        <v>0</v>
      </c>
      <c r="BB54" s="83">
        <f>ROUND(BB55+BB58,2)</f>
        <v>0</v>
      </c>
      <c r="BC54" s="83">
        <f>ROUND(BC55+BC58,2)</f>
        <v>0</v>
      </c>
      <c r="BD54" s="85">
        <f>ROUND(BD55+BD58,2)</f>
        <v>0</v>
      </c>
      <c r="BS54" s="86" t="s">
        <v>69</v>
      </c>
      <c r="BT54" s="86" t="s">
        <v>70</v>
      </c>
      <c r="BU54" s="87" t="s">
        <v>71</v>
      </c>
      <c r="BV54" s="86" t="s">
        <v>72</v>
      </c>
      <c r="BW54" s="86" t="s">
        <v>5</v>
      </c>
      <c r="BX54" s="86" t="s">
        <v>73</v>
      </c>
      <c r="CL54" s="86" t="s">
        <v>19</v>
      </c>
    </row>
    <row r="55" spans="1:91" s="7" customFormat="1" ht="16.5" customHeight="1">
      <c r="B55" s="88"/>
      <c r="C55" s="89"/>
      <c r="D55" s="371" t="s">
        <v>74</v>
      </c>
      <c r="E55" s="371"/>
      <c r="F55" s="371"/>
      <c r="G55" s="371"/>
      <c r="H55" s="371"/>
      <c r="I55" s="90"/>
      <c r="J55" s="371" t="s">
        <v>75</v>
      </c>
      <c r="K55" s="371"/>
      <c r="L55" s="371"/>
      <c r="M55" s="371"/>
      <c r="N55" s="371"/>
      <c r="O55" s="371"/>
      <c r="P55" s="371"/>
      <c r="Q55" s="371"/>
      <c r="R55" s="371"/>
      <c r="S55" s="371"/>
      <c r="T55" s="371"/>
      <c r="U55" s="371"/>
      <c r="V55" s="371"/>
      <c r="W55" s="371"/>
      <c r="X55" s="371"/>
      <c r="Y55" s="371"/>
      <c r="Z55" s="371"/>
      <c r="AA55" s="371"/>
      <c r="AB55" s="371"/>
      <c r="AC55" s="371"/>
      <c r="AD55" s="371"/>
      <c r="AE55" s="371"/>
      <c r="AF55" s="371"/>
      <c r="AG55" s="368">
        <f>ROUND(SUM(AG56:AG57),2)</f>
        <v>0</v>
      </c>
      <c r="AH55" s="369"/>
      <c r="AI55" s="369"/>
      <c r="AJ55" s="369"/>
      <c r="AK55" s="369"/>
      <c r="AL55" s="369"/>
      <c r="AM55" s="369"/>
      <c r="AN55" s="370">
        <f>SUM(AG55,AT55)</f>
        <v>0</v>
      </c>
      <c r="AO55" s="369"/>
      <c r="AP55" s="369"/>
      <c r="AQ55" s="91" t="s">
        <v>76</v>
      </c>
      <c r="AR55" s="92"/>
      <c r="AS55" s="93">
        <f>ROUND(SUM(AS56:AS57),2)</f>
        <v>0</v>
      </c>
      <c r="AT55" s="94">
        <f>ROUND(SUM(AV55:AW55),2)</f>
        <v>0</v>
      </c>
      <c r="AU55" s="95">
        <f>ROUND(SUM(AU56:AU57),5)</f>
        <v>0</v>
      </c>
      <c r="AV55" s="94">
        <f>ROUND(AZ55*L29,2)</f>
        <v>0</v>
      </c>
      <c r="AW55" s="94">
        <f>ROUND(BA55*L30,2)</f>
        <v>0</v>
      </c>
      <c r="AX55" s="94">
        <f>ROUND(BB55*L29,2)</f>
        <v>0</v>
      </c>
      <c r="AY55" s="94">
        <f>ROUND(BC55*L30,2)</f>
        <v>0</v>
      </c>
      <c r="AZ55" s="94">
        <f>ROUND(SUM(AZ56:AZ57),2)</f>
        <v>0</v>
      </c>
      <c r="BA55" s="94">
        <f>ROUND(SUM(BA56:BA57),2)</f>
        <v>0</v>
      </c>
      <c r="BB55" s="94">
        <f>ROUND(SUM(BB56:BB57),2)</f>
        <v>0</v>
      </c>
      <c r="BC55" s="94">
        <f>ROUND(SUM(BC56:BC57),2)</f>
        <v>0</v>
      </c>
      <c r="BD55" s="96">
        <f>ROUND(SUM(BD56:BD57),2)</f>
        <v>0</v>
      </c>
      <c r="BS55" s="97" t="s">
        <v>69</v>
      </c>
      <c r="BT55" s="97" t="s">
        <v>77</v>
      </c>
      <c r="BV55" s="97" t="s">
        <v>72</v>
      </c>
      <c r="BW55" s="97" t="s">
        <v>78</v>
      </c>
      <c r="BX55" s="97" t="s">
        <v>5</v>
      </c>
      <c r="CL55" s="97" t="s">
        <v>19</v>
      </c>
      <c r="CM55" s="97" t="s">
        <v>79</v>
      </c>
    </row>
    <row r="56" spans="1:91" s="4" customFormat="1" ht="16.5" customHeight="1">
      <c r="A56" s="98" t="s">
        <v>80</v>
      </c>
      <c r="B56" s="53"/>
      <c r="C56" s="99"/>
      <c r="D56" s="99"/>
      <c r="E56" s="374" t="s">
        <v>74</v>
      </c>
      <c r="F56" s="374"/>
      <c r="G56" s="374"/>
      <c r="H56" s="374"/>
      <c r="I56" s="374"/>
      <c r="J56" s="99"/>
      <c r="K56" s="374" t="s">
        <v>75</v>
      </c>
      <c r="L56" s="374"/>
      <c r="M56" s="374"/>
      <c r="N56" s="374"/>
      <c r="O56" s="374"/>
      <c r="P56" s="374"/>
      <c r="Q56" s="374"/>
      <c r="R56" s="374"/>
      <c r="S56" s="374"/>
      <c r="T56" s="374"/>
      <c r="U56" s="374"/>
      <c r="V56" s="374"/>
      <c r="W56" s="374"/>
      <c r="X56" s="374"/>
      <c r="Y56" s="374"/>
      <c r="Z56" s="374"/>
      <c r="AA56" s="374"/>
      <c r="AB56" s="374"/>
      <c r="AC56" s="374"/>
      <c r="AD56" s="374"/>
      <c r="AE56" s="374"/>
      <c r="AF56" s="374"/>
      <c r="AG56" s="372">
        <f>'SO 01 - Komunikace'!J30</f>
        <v>0</v>
      </c>
      <c r="AH56" s="373"/>
      <c r="AI56" s="373"/>
      <c r="AJ56" s="373"/>
      <c r="AK56" s="373"/>
      <c r="AL56" s="373"/>
      <c r="AM56" s="373"/>
      <c r="AN56" s="372">
        <f>SUM(AG56,AT56)</f>
        <v>0</v>
      </c>
      <c r="AO56" s="373"/>
      <c r="AP56" s="373"/>
      <c r="AQ56" s="100" t="s">
        <v>81</v>
      </c>
      <c r="AR56" s="55"/>
      <c r="AS56" s="101">
        <v>0</v>
      </c>
      <c r="AT56" s="102">
        <f>ROUND(SUM(AV56:AW56),2)</f>
        <v>0</v>
      </c>
      <c r="AU56" s="103">
        <f>'SO 01 - Komunikace'!P89</f>
        <v>0</v>
      </c>
      <c r="AV56" s="102">
        <f>'SO 01 - Komunikace'!J33</f>
        <v>0</v>
      </c>
      <c r="AW56" s="102">
        <f>'SO 01 - Komunikace'!J34</f>
        <v>0</v>
      </c>
      <c r="AX56" s="102">
        <f>'SO 01 - Komunikace'!J35</f>
        <v>0</v>
      </c>
      <c r="AY56" s="102">
        <f>'SO 01 - Komunikace'!J36</f>
        <v>0</v>
      </c>
      <c r="AZ56" s="102">
        <f>'SO 01 - Komunikace'!F33</f>
        <v>0</v>
      </c>
      <c r="BA56" s="102">
        <f>'SO 01 - Komunikace'!F34</f>
        <v>0</v>
      </c>
      <c r="BB56" s="102">
        <f>'SO 01 - Komunikace'!F35</f>
        <v>0</v>
      </c>
      <c r="BC56" s="102">
        <f>'SO 01 - Komunikace'!F36</f>
        <v>0</v>
      </c>
      <c r="BD56" s="104">
        <f>'SO 01 - Komunikace'!F37</f>
        <v>0</v>
      </c>
      <c r="BT56" s="105" t="s">
        <v>79</v>
      </c>
      <c r="BU56" s="105" t="s">
        <v>82</v>
      </c>
      <c r="BV56" s="105" t="s">
        <v>72</v>
      </c>
      <c r="BW56" s="105" t="s">
        <v>78</v>
      </c>
      <c r="BX56" s="105" t="s">
        <v>5</v>
      </c>
      <c r="CL56" s="105" t="s">
        <v>19</v>
      </c>
      <c r="CM56" s="105" t="s">
        <v>79</v>
      </c>
    </row>
    <row r="57" spans="1:91" s="4" customFormat="1" ht="16.5" customHeight="1">
      <c r="A57" s="98" t="s">
        <v>80</v>
      </c>
      <c r="B57" s="53"/>
      <c r="C57" s="99"/>
      <c r="D57" s="99"/>
      <c r="E57" s="374" t="s">
        <v>83</v>
      </c>
      <c r="F57" s="374"/>
      <c r="G57" s="374"/>
      <c r="H57" s="374"/>
      <c r="I57" s="374"/>
      <c r="J57" s="99"/>
      <c r="K57" s="374" t="s">
        <v>84</v>
      </c>
      <c r="L57" s="374"/>
      <c r="M57" s="374"/>
      <c r="N57" s="374"/>
      <c r="O57" s="374"/>
      <c r="P57" s="374"/>
      <c r="Q57" s="374"/>
      <c r="R57" s="374"/>
      <c r="S57" s="374"/>
      <c r="T57" s="374"/>
      <c r="U57" s="374"/>
      <c r="V57" s="374"/>
      <c r="W57" s="374"/>
      <c r="X57" s="374"/>
      <c r="Y57" s="374"/>
      <c r="Z57" s="374"/>
      <c r="AA57" s="374"/>
      <c r="AB57" s="374"/>
      <c r="AC57" s="374"/>
      <c r="AD57" s="374"/>
      <c r="AE57" s="374"/>
      <c r="AF57" s="374"/>
      <c r="AG57" s="372">
        <f>'PODLOZI - Výměna podloží ...'!J32</f>
        <v>0</v>
      </c>
      <c r="AH57" s="373"/>
      <c r="AI57" s="373"/>
      <c r="AJ57" s="373"/>
      <c r="AK57" s="373"/>
      <c r="AL57" s="373"/>
      <c r="AM57" s="373"/>
      <c r="AN57" s="372">
        <f>SUM(AG57,AT57)</f>
        <v>0</v>
      </c>
      <c r="AO57" s="373"/>
      <c r="AP57" s="373"/>
      <c r="AQ57" s="100" t="s">
        <v>81</v>
      </c>
      <c r="AR57" s="55"/>
      <c r="AS57" s="101">
        <v>0</v>
      </c>
      <c r="AT57" s="102">
        <f>ROUND(SUM(AV57:AW57),2)</f>
        <v>0</v>
      </c>
      <c r="AU57" s="103">
        <f>'PODLOZI - Výměna podloží ...'!P94</f>
        <v>0</v>
      </c>
      <c r="AV57" s="102">
        <f>'PODLOZI - Výměna podloží ...'!J35</f>
        <v>0</v>
      </c>
      <c r="AW57" s="102">
        <f>'PODLOZI - Výměna podloží ...'!J36</f>
        <v>0</v>
      </c>
      <c r="AX57" s="102">
        <f>'PODLOZI - Výměna podloží ...'!J37</f>
        <v>0</v>
      </c>
      <c r="AY57" s="102">
        <f>'PODLOZI - Výměna podloží ...'!J38</f>
        <v>0</v>
      </c>
      <c r="AZ57" s="102">
        <f>'PODLOZI - Výměna podloží ...'!F35</f>
        <v>0</v>
      </c>
      <c r="BA57" s="102">
        <f>'PODLOZI - Výměna podloží ...'!F36</f>
        <v>0</v>
      </c>
      <c r="BB57" s="102">
        <f>'PODLOZI - Výměna podloží ...'!F37</f>
        <v>0</v>
      </c>
      <c r="BC57" s="102">
        <f>'PODLOZI - Výměna podloží ...'!F38</f>
        <v>0</v>
      </c>
      <c r="BD57" s="104">
        <f>'PODLOZI - Výměna podloží ...'!F39</f>
        <v>0</v>
      </c>
      <c r="BT57" s="105" t="s">
        <v>79</v>
      </c>
      <c r="BV57" s="105" t="s">
        <v>72</v>
      </c>
      <c r="BW57" s="105" t="s">
        <v>85</v>
      </c>
      <c r="BX57" s="105" t="s">
        <v>78</v>
      </c>
      <c r="CL57" s="105" t="s">
        <v>19</v>
      </c>
    </row>
    <row r="58" spans="1:91" s="7" customFormat="1" ht="16.5" customHeight="1">
      <c r="A58" s="98" t="s">
        <v>80</v>
      </c>
      <c r="B58" s="88"/>
      <c r="C58" s="89"/>
      <c r="D58" s="371" t="s">
        <v>86</v>
      </c>
      <c r="E58" s="371"/>
      <c r="F58" s="371"/>
      <c r="G58" s="371"/>
      <c r="H58" s="371"/>
      <c r="I58" s="90"/>
      <c r="J58" s="371" t="s">
        <v>87</v>
      </c>
      <c r="K58" s="371"/>
      <c r="L58" s="371"/>
      <c r="M58" s="371"/>
      <c r="N58" s="371"/>
      <c r="O58" s="371"/>
      <c r="P58" s="371"/>
      <c r="Q58" s="371"/>
      <c r="R58" s="371"/>
      <c r="S58" s="371"/>
      <c r="T58" s="371"/>
      <c r="U58" s="371"/>
      <c r="V58" s="371"/>
      <c r="W58" s="371"/>
      <c r="X58" s="371"/>
      <c r="Y58" s="371"/>
      <c r="Z58" s="371"/>
      <c r="AA58" s="371"/>
      <c r="AB58" s="371"/>
      <c r="AC58" s="371"/>
      <c r="AD58" s="371"/>
      <c r="AE58" s="371"/>
      <c r="AF58" s="371"/>
      <c r="AG58" s="370">
        <f>'VON - Vedlejší a ostatní ...'!J30</f>
        <v>0</v>
      </c>
      <c r="AH58" s="369"/>
      <c r="AI58" s="369"/>
      <c r="AJ58" s="369"/>
      <c r="AK58" s="369"/>
      <c r="AL58" s="369"/>
      <c r="AM58" s="369"/>
      <c r="AN58" s="370">
        <f>SUM(AG58,AT58)</f>
        <v>0</v>
      </c>
      <c r="AO58" s="369"/>
      <c r="AP58" s="369"/>
      <c r="AQ58" s="91" t="s">
        <v>86</v>
      </c>
      <c r="AR58" s="92"/>
      <c r="AS58" s="106">
        <v>0</v>
      </c>
      <c r="AT58" s="107">
        <f>ROUND(SUM(AV58:AW58),2)</f>
        <v>0</v>
      </c>
      <c r="AU58" s="108">
        <f>'VON - Vedlejší a ostatní ...'!P83</f>
        <v>0</v>
      </c>
      <c r="AV58" s="107">
        <f>'VON - Vedlejší a ostatní ...'!J33</f>
        <v>0</v>
      </c>
      <c r="AW58" s="107">
        <f>'VON - Vedlejší a ostatní ...'!J34</f>
        <v>0</v>
      </c>
      <c r="AX58" s="107">
        <f>'VON - Vedlejší a ostatní ...'!J35</f>
        <v>0</v>
      </c>
      <c r="AY58" s="107">
        <f>'VON - Vedlejší a ostatní ...'!J36</f>
        <v>0</v>
      </c>
      <c r="AZ58" s="107">
        <f>'VON - Vedlejší a ostatní ...'!F33</f>
        <v>0</v>
      </c>
      <c r="BA58" s="107">
        <f>'VON - Vedlejší a ostatní ...'!F34</f>
        <v>0</v>
      </c>
      <c r="BB58" s="107">
        <f>'VON - Vedlejší a ostatní ...'!F35</f>
        <v>0</v>
      </c>
      <c r="BC58" s="107">
        <f>'VON - Vedlejší a ostatní ...'!F36</f>
        <v>0</v>
      </c>
      <c r="BD58" s="109">
        <f>'VON - Vedlejší a ostatní ...'!F37</f>
        <v>0</v>
      </c>
      <c r="BT58" s="97" t="s">
        <v>77</v>
      </c>
      <c r="BV58" s="97" t="s">
        <v>72</v>
      </c>
      <c r="BW58" s="97" t="s">
        <v>88</v>
      </c>
      <c r="BX58" s="97" t="s">
        <v>5</v>
      </c>
      <c r="CL58" s="97" t="s">
        <v>19</v>
      </c>
      <c r="CM58" s="97" t="s">
        <v>79</v>
      </c>
    </row>
    <row r="59" spans="1:91" s="2" customFormat="1" ht="30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41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91" s="2" customFormat="1" ht="6.95" customHeight="1">
      <c r="A60" s="36"/>
      <c r="B60" s="4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41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</sheetData>
  <sheetProtection algorithmName="SHA-512" hashValue="hacaJbL/DBGJvgjIzS7aEEGBvJn794xdEsE04qkcD/HRkYe0GCe0B590eUFHgU8vxKeRj+oG9/69qOD4u3GicA==" saltValue="JmRWnfaxcuSzrMVcEXIijihiMzcIi3iSPWMjWq6C4aNYGCequ0WHrKhFyPPTgIrgD6GdrcId4UdqBFTFM98Qgw==" spinCount="100000" sheet="1" objects="1" scenarios="1" formatColumns="0" formatRows="0"/>
  <mergeCells count="54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G58:AM58"/>
    <mergeCell ref="AN58:AP58"/>
    <mergeCell ref="D58:H58"/>
    <mergeCell ref="J58:AF58"/>
    <mergeCell ref="AG54:AM54"/>
    <mergeCell ref="AN54:AP54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L45:AO45"/>
    <mergeCell ref="AM47:AN47"/>
    <mergeCell ref="AS49:AT51"/>
    <mergeCell ref="AM49:AP49"/>
    <mergeCell ref="AM50:AP50"/>
  </mergeCells>
  <hyperlinks>
    <hyperlink ref="A56" location="'SO 01 - Komunikace'!C2" display="/"/>
    <hyperlink ref="A57" location="'PODLOZI - Výměna podloží ...'!C2" display="/"/>
    <hyperlink ref="A58" location="'VON - Vedlejší a ostatní ...'!C2" display="/"/>
  </hyperlinks>
  <pageMargins left="0.39374999999999999" right="0.39374999999999999" top="0.39374999999999999" bottom="0.39374999999999999" header="0" footer="0"/>
  <pageSetup paperSize="9" scale="98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3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10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0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19" t="s">
        <v>78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3"/>
      <c r="J3" s="112"/>
      <c r="K3" s="112"/>
      <c r="L3" s="22"/>
      <c r="AT3" s="19" t="s">
        <v>79</v>
      </c>
    </row>
    <row r="4" spans="1:46" s="1" customFormat="1" ht="24.95" customHeight="1">
      <c r="B4" s="22"/>
      <c r="D4" s="114" t="s">
        <v>89</v>
      </c>
      <c r="I4" s="110"/>
      <c r="L4" s="22"/>
      <c r="M4" s="115" t="s">
        <v>10</v>
      </c>
      <c r="AT4" s="19" t="s">
        <v>4</v>
      </c>
    </row>
    <row r="5" spans="1:46" s="1" customFormat="1" ht="6.95" customHeight="1">
      <c r="B5" s="22"/>
      <c r="I5" s="110"/>
      <c r="L5" s="22"/>
    </row>
    <row r="6" spans="1:46" s="1" customFormat="1" ht="12" customHeight="1">
      <c r="B6" s="22"/>
      <c r="D6" s="116" t="s">
        <v>16</v>
      </c>
      <c r="I6" s="110"/>
      <c r="L6" s="22"/>
    </row>
    <row r="7" spans="1:46" s="1" customFormat="1" ht="16.5" customHeight="1">
      <c r="B7" s="22"/>
      <c r="E7" s="397" t="str">
        <f>'Rekapitulace stavby'!K6</f>
        <v>Oprava komunikace na p.č. 1475/107</v>
      </c>
      <c r="F7" s="398"/>
      <c r="G7" s="398"/>
      <c r="H7" s="398"/>
      <c r="I7" s="110"/>
      <c r="L7" s="22"/>
    </row>
    <row r="8" spans="1:46" s="2" customFormat="1" ht="12" customHeight="1">
      <c r="A8" s="36"/>
      <c r="B8" s="41"/>
      <c r="C8" s="36"/>
      <c r="D8" s="116" t="s">
        <v>90</v>
      </c>
      <c r="E8" s="36"/>
      <c r="F8" s="36"/>
      <c r="G8" s="36"/>
      <c r="H8" s="36"/>
      <c r="I8" s="117"/>
      <c r="J8" s="36"/>
      <c r="K8" s="36"/>
      <c r="L8" s="11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99" t="s">
        <v>91</v>
      </c>
      <c r="F9" s="400"/>
      <c r="G9" s="400"/>
      <c r="H9" s="400"/>
      <c r="I9" s="117"/>
      <c r="J9" s="36"/>
      <c r="K9" s="36"/>
      <c r="L9" s="11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117"/>
      <c r="J10" s="36"/>
      <c r="K10" s="36"/>
      <c r="L10" s="11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6" t="s">
        <v>18</v>
      </c>
      <c r="E11" s="36"/>
      <c r="F11" s="105" t="s">
        <v>19</v>
      </c>
      <c r="G11" s="36"/>
      <c r="H11" s="36"/>
      <c r="I11" s="119" t="s">
        <v>20</v>
      </c>
      <c r="J11" s="105" t="s">
        <v>19</v>
      </c>
      <c r="K11" s="36"/>
      <c r="L11" s="11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6" t="s">
        <v>21</v>
      </c>
      <c r="E12" s="36"/>
      <c r="F12" s="105" t="s">
        <v>22</v>
      </c>
      <c r="G12" s="36"/>
      <c r="H12" s="36"/>
      <c r="I12" s="119" t="s">
        <v>23</v>
      </c>
      <c r="J12" s="120" t="str">
        <f>'Rekapitulace stavby'!AN8</f>
        <v>8. 3. 2020</v>
      </c>
      <c r="K12" s="36"/>
      <c r="L12" s="11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117"/>
      <c r="J13" s="36"/>
      <c r="K13" s="36"/>
      <c r="L13" s="11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6" t="s">
        <v>25</v>
      </c>
      <c r="E14" s="36"/>
      <c r="F14" s="36"/>
      <c r="G14" s="36"/>
      <c r="H14" s="36"/>
      <c r="I14" s="119" t="s">
        <v>26</v>
      </c>
      <c r="J14" s="105" t="str">
        <f>IF('Rekapitulace stavby'!AN10="","",'Rekapitulace stavby'!AN10)</f>
        <v/>
      </c>
      <c r="K14" s="36"/>
      <c r="L14" s="11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tr">
        <f>IF('Rekapitulace stavby'!E11="","",'Rekapitulace stavby'!E11)</f>
        <v xml:space="preserve"> </v>
      </c>
      <c r="F15" s="36"/>
      <c r="G15" s="36"/>
      <c r="H15" s="36"/>
      <c r="I15" s="119" t="s">
        <v>28</v>
      </c>
      <c r="J15" s="105" t="str">
        <f>IF('Rekapitulace stavby'!AN11="","",'Rekapitulace stavby'!AN11)</f>
        <v/>
      </c>
      <c r="K15" s="36"/>
      <c r="L15" s="11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117"/>
      <c r="J16" s="36"/>
      <c r="K16" s="36"/>
      <c r="L16" s="11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6" t="s">
        <v>29</v>
      </c>
      <c r="E17" s="36"/>
      <c r="F17" s="36"/>
      <c r="G17" s="36"/>
      <c r="H17" s="36"/>
      <c r="I17" s="119" t="s">
        <v>26</v>
      </c>
      <c r="J17" s="32" t="str">
        <f>'Rekapitulace stavby'!AN13</f>
        <v>Vyplň údaj</v>
      </c>
      <c r="K17" s="36"/>
      <c r="L17" s="11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401" t="str">
        <f>'Rekapitulace stavby'!E14</f>
        <v>Vyplň údaj</v>
      </c>
      <c r="F18" s="402"/>
      <c r="G18" s="402"/>
      <c r="H18" s="402"/>
      <c r="I18" s="119" t="s">
        <v>28</v>
      </c>
      <c r="J18" s="32" t="str">
        <f>'Rekapitulace stavby'!AN14</f>
        <v>Vyplň údaj</v>
      </c>
      <c r="K18" s="36"/>
      <c r="L18" s="11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117"/>
      <c r="J19" s="36"/>
      <c r="K19" s="36"/>
      <c r="L19" s="11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6" t="s">
        <v>31</v>
      </c>
      <c r="E20" s="36"/>
      <c r="F20" s="36"/>
      <c r="G20" s="36"/>
      <c r="H20" s="36"/>
      <c r="I20" s="119" t="s">
        <v>26</v>
      </c>
      <c r="J20" s="105" t="str">
        <f>IF('Rekapitulace stavby'!AN16="","",'Rekapitulace stavby'!AN16)</f>
        <v/>
      </c>
      <c r="K20" s="36"/>
      <c r="L20" s="11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tr">
        <f>IF('Rekapitulace stavby'!E17="","",'Rekapitulace stavby'!E17)</f>
        <v xml:space="preserve"> </v>
      </c>
      <c r="F21" s="36"/>
      <c r="G21" s="36"/>
      <c r="H21" s="36"/>
      <c r="I21" s="119" t="s">
        <v>28</v>
      </c>
      <c r="J21" s="105" t="str">
        <f>IF('Rekapitulace stavby'!AN17="","",'Rekapitulace stavby'!AN17)</f>
        <v/>
      </c>
      <c r="K21" s="36"/>
      <c r="L21" s="11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117"/>
      <c r="J22" s="36"/>
      <c r="K22" s="36"/>
      <c r="L22" s="11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6" t="s">
        <v>33</v>
      </c>
      <c r="E23" s="36"/>
      <c r="F23" s="36"/>
      <c r="G23" s="36"/>
      <c r="H23" s="36"/>
      <c r="I23" s="119" t="s">
        <v>26</v>
      </c>
      <c r="J23" s="105" t="str">
        <f>IF('Rekapitulace stavby'!AN19="","",'Rekapitulace stavby'!AN19)</f>
        <v/>
      </c>
      <c r="K23" s="36"/>
      <c r="L23" s="11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tr">
        <f>IF('Rekapitulace stavby'!E20="","",'Rekapitulace stavby'!E20)</f>
        <v xml:space="preserve"> </v>
      </c>
      <c r="F24" s="36"/>
      <c r="G24" s="36"/>
      <c r="H24" s="36"/>
      <c r="I24" s="119" t="s">
        <v>28</v>
      </c>
      <c r="J24" s="105" t="str">
        <f>IF('Rekapitulace stavby'!AN20="","",'Rekapitulace stavby'!AN20)</f>
        <v/>
      </c>
      <c r="K24" s="36"/>
      <c r="L24" s="11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117"/>
      <c r="J25" s="36"/>
      <c r="K25" s="36"/>
      <c r="L25" s="11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6" t="s">
        <v>34</v>
      </c>
      <c r="E26" s="36"/>
      <c r="F26" s="36"/>
      <c r="G26" s="36"/>
      <c r="H26" s="36"/>
      <c r="I26" s="117"/>
      <c r="J26" s="36"/>
      <c r="K26" s="36"/>
      <c r="L26" s="11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21"/>
      <c r="B27" s="122"/>
      <c r="C27" s="121"/>
      <c r="D27" s="121"/>
      <c r="E27" s="403" t="s">
        <v>19</v>
      </c>
      <c r="F27" s="403"/>
      <c r="G27" s="403"/>
      <c r="H27" s="403"/>
      <c r="I27" s="123"/>
      <c r="J27" s="121"/>
      <c r="K27" s="121"/>
      <c r="L27" s="124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117"/>
      <c r="J28" s="36"/>
      <c r="K28" s="36"/>
      <c r="L28" s="11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5"/>
      <c r="E29" s="125"/>
      <c r="F29" s="125"/>
      <c r="G29" s="125"/>
      <c r="H29" s="125"/>
      <c r="I29" s="126"/>
      <c r="J29" s="125"/>
      <c r="K29" s="125"/>
      <c r="L29" s="11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7" t="s">
        <v>36</v>
      </c>
      <c r="E30" s="36"/>
      <c r="F30" s="36"/>
      <c r="G30" s="36"/>
      <c r="H30" s="36"/>
      <c r="I30" s="117"/>
      <c r="J30" s="128">
        <f>ROUND(J89, 2)</f>
        <v>0</v>
      </c>
      <c r="K30" s="36"/>
      <c r="L30" s="11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5"/>
      <c r="E31" s="125"/>
      <c r="F31" s="125"/>
      <c r="G31" s="125"/>
      <c r="H31" s="125"/>
      <c r="I31" s="126"/>
      <c r="J31" s="125"/>
      <c r="K31" s="125"/>
      <c r="L31" s="11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9" t="s">
        <v>38</v>
      </c>
      <c r="G32" s="36"/>
      <c r="H32" s="36"/>
      <c r="I32" s="130" t="s">
        <v>37</v>
      </c>
      <c r="J32" s="129" t="s">
        <v>39</v>
      </c>
      <c r="K32" s="36"/>
      <c r="L32" s="11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31" t="s">
        <v>40</v>
      </c>
      <c r="E33" s="116" t="s">
        <v>41</v>
      </c>
      <c r="F33" s="132">
        <f>ROUND((SUM(BE89:BE162)),  2)</f>
        <v>0</v>
      </c>
      <c r="G33" s="36"/>
      <c r="H33" s="36"/>
      <c r="I33" s="133">
        <v>0.21</v>
      </c>
      <c r="J33" s="132">
        <f>ROUND(((SUM(BE89:BE162))*I33),  2)</f>
        <v>0</v>
      </c>
      <c r="K33" s="36"/>
      <c r="L33" s="11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6" t="s">
        <v>42</v>
      </c>
      <c r="F34" s="132">
        <f>ROUND((SUM(BF89:BF162)),  2)</f>
        <v>0</v>
      </c>
      <c r="G34" s="36"/>
      <c r="H34" s="36"/>
      <c r="I34" s="133">
        <v>0.15</v>
      </c>
      <c r="J34" s="132">
        <f>ROUND(((SUM(BF89:BF162))*I34),  2)</f>
        <v>0</v>
      </c>
      <c r="K34" s="36"/>
      <c r="L34" s="11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6" t="s">
        <v>43</v>
      </c>
      <c r="F35" s="132">
        <f>ROUND((SUM(BG89:BG162)),  2)</f>
        <v>0</v>
      </c>
      <c r="G35" s="36"/>
      <c r="H35" s="36"/>
      <c r="I35" s="133">
        <v>0.21</v>
      </c>
      <c r="J35" s="132">
        <f>0</f>
        <v>0</v>
      </c>
      <c r="K35" s="36"/>
      <c r="L35" s="11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6" t="s">
        <v>44</v>
      </c>
      <c r="F36" s="132">
        <f>ROUND((SUM(BH89:BH162)),  2)</f>
        <v>0</v>
      </c>
      <c r="G36" s="36"/>
      <c r="H36" s="36"/>
      <c r="I36" s="133">
        <v>0.15</v>
      </c>
      <c r="J36" s="132">
        <f>0</f>
        <v>0</v>
      </c>
      <c r="K36" s="36"/>
      <c r="L36" s="11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6" t="s">
        <v>45</v>
      </c>
      <c r="F37" s="132">
        <f>ROUND((SUM(BI89:BI162)),  2)</f>
        <v>0</v>
      </c>
      <c r="G37" s="36"/>
      <c r="H37" s="36"/>
      <c r="I37" s="133">
        <v>0</v>
      </c>
      <c r="J37" s="132">
        <f>0</f>
        <v>0</v>
      </c>
      <c r="K37" s="36"/>
      <c r="L37" s="11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117"/>
      <c r="J38" s="36"/>
      <c r="K38" s="36"/>
      <c r="L38" s="11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34"/>
      <c r="D39" s="135" t="s">
        <v>46</v>
      </c>
      <c r="E39" s="136"/>
      <c r="F39" s="136"/>
      <c r="G39" s="137" t="s">
        <v>47</v>
      </c>
      <c r="H39" s="138" t="s">
        <v>48</v>
      </c>
      <c r="I39" s="139"/>
      <c r="J39" s="140">
        <f>SUM(J30:J37)</f>
        <v>0</v>
      </c>
      <c r="K39" s="141"/>
      <c r="L39" s="11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42"/>
      <c r="C40" s="143"/>
      <c r="D40" s="143"/>
      <c r="E40" s="143"/>
      <c r="F40" s="143"/>
      <c r="G40" s="143"/>
      <c r="H40" s="143"/>
      <c r="I40" s="144"/>
      <c r="J40" s="143"/>
      <c r="K40" s="143"/>
      <c r="L40" s="11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45"/>
      <c r="C44" s="146"/>
      <c r="D44" s="146"/>
      <c r="E44" s="146"/>
      <c r="F44" s="146"/>
      <c r="G44" s="146"/>
      <c r="H44" s="146"/>
      <c r="I44" s="147"/>
      <c r="J44" s="146"/>
      <c r="K44" s="146"/>
      <c r="L44" s="11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92</v>
      </c>
      <c r="D45" s="38"/>
      <c r="E45" s="38"/>
      <c r="F45" s="38"/>
      <c r="G45" s="38"/>
      <c r="H45" s="38"/>
      <c r="I45" s="117"/>
      <c r="J45" s="38"/>
      <c r="K45" s="38"/>
      <c r="L45" s="11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117"/>
      <c r="J46" s="38"/>
      <c r="K46" s="38"/>
      <c r="L46" s="11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117"/>
      <c r="J47" s="38"/>
      <c r="K47" s="38"/>
      <c r="L47" s="11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404" t="str">
        <f>E7</f>
        <v>Oprava komunikace na p.č. 1475/107</v>
      </c>
      <c r="F48" s="405"/>
      <c r="G48" s="405"/>
      <c r="H48" s="405"/>
      <c r="I48" s="117"/>
      <c r="J48" s="38"/>
      <c r="K48" s="38"/>
      <c r="L48" s="11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90</v>
      </c>
      <c r="D49" s="38"/>
      <c r="E49" s="38"/>
      <c r="F49" s="38"/>
      <c r="G49" s="38"/>
      <c r="H49" s="38"/>
      <c r="I49" s="117"/>
      <c r="J49" s="38"/>
      <c r="K49" s="38"/>
      <c r="L49" s="11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3" t="str">
        <f>E9</f>
        <v>SO 01 - Komunikace</v>
      </c>
      <c r="F50" s="406"/>
      <c r="G50" s="406"/>
      <c r="H50" s="406"/>
      <c r="I50" s="117"/>
      <c r="J50" s="38"/>
      <c r="K50" s="38"/>
      <c r="L50" s="11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117"/>
      <c r="J51" s="38"/>
      <c r="K51" s="38"/>
      <c r="L51" s="11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Krásná pod Lysou Horou</v>
      </c>
      <c r="G52" s="38"/>
      <c r="H52" s="38"/>
      <c r="I52" s="119" t="s">
        <v>23</v>
      </c>
      <c r="J52" s="61" t="str">
        <f>IF(J12="","",J12)</f>
        <v>8. 3. 2020</v>
      </c>
      <c r="K52" s="38"/>
      <c r="L52" s="11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117"/>
      <c r="J53" s="38"/>
      <c r="K53" s="38"/>
      <c r="L53" s="11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 xml:space="preserve"> </v>
      </c>
      <c r="G54" s="38"/>
      <c r="H54" s="38"/>
      <c r="I54" s="119" t="s">
        <v>31</v>
      </c>
      <c r="J54" s="34" t="str">
        <f>E21</f>
        <v xml:space="preserve"> </v>
      </c>
      <c r="K54" s="38"/>
      <c r="L54" s="11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119" t="s">
        <v>33</v>
      </c>
      <c r="J55" s="34" t="str">
        <f>E24</f>
        <v xml:space="preserve"> </v>
      </c>
      <c r="K55" s="38"/>
      <c r="L55" s="11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117"/>
      <c r="J56" s="38"/>
      <c r="K56" s="38"/>
      <c r="L56" s="11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48" t="s">
        <v>93</v>
      </c>
      <c r="D57" s="149"/>
      <c r="E57" s="149"/>
      <c r="F57" s="149"/>
      <c r="G57" s="149"/>
      <c r="H57" s="149"/>
      <c r="I57" s="150"/>
      <c r="J57" s="151" t="s">
        <v>94</v>
      </c>
      <c r="K57" s="149"/>
      <c r="L57" s="11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117"/>
      <c r="J58" s="38"/>
      <c r="K58" s="38"/>
      <c r="L58" s="11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52" t="s">
        <v>68</v>
      </c>
      <c r="D59" s="38"/>
      <c r="E59" s="38"/>
      <c r="F59" s="38"/>
      <c r="G59" s="38"/>
      <c r="H59" s="38"/>
      <c r="I59" s="117"/>
      <c r="J59" s="79">
        <f>J89</f>
        <v>0</v>
      </c>
      <c r="K59" s="38"/>
      <c r="L59" s="11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95</v>
      </c>
    </row>
    <row r="60" spans="1:47" s="9" customFormat="1" ht="24.95" customHeight="1">
      <c r="B60" s="153"/>
      <c r="C60" s="154"/>
      <c r="D60" s="155" t="s">
        <v>96</v>
      </c>
      <c r="E60" s="156"/>
      <c r="F60" s="156"/>
      <c r="G60" s="156"/>
      <c r="H60" s="156"/>
      <c r="I60" s="157"/>
      <c r="J60" s="158">
        <f>J90</f>
        <v>0</v>
      </c>
      <c r="K60" s="154"/>
      <c r="L60" s="159"/>
    </row>
    <row r="61" spans="1:47" s="10" customFormat="1" ht="19.899999999999999" customHeight="1">
      <c r="B61" s="160"/>
      <c r="C61" s="99"/>
      <c r="D61" s="161" t="s">
        <v>97</v>
      </c>
      <c r="E61" s="162"/>
      <c r="F61" s="162"/>
      <c r="G61" s="162"/>
      <c r="H61" s="162"/>
      <c r="I61" s="163"/>
      <c r="J61" s="164">
        <f>J91</f>
        <v>0</v>
      </c>
      <c r="K61" s="99"/>
      <c r="L61" s="165"/>
    </row>
    <row r="62" spans="1:47" s="10" customFormat="1" ht="14.85" customHeight="1">
      <c r="B62" s="160"/>
      <c r="C62" s="99"/>
      <c r="D62" s="161" t="s">
        <v>98</v>
      </c>
      <c r="E62" s="162"/>
      <c r="F62" s="162"/>
      <c r="G62" s="162"/>
      <c r="H62" s="162"/>
      <c r="I62" s="163"/>
      <c r="J62" s="164">
        <f>J92</f>
        <v>0</v>
      </c>
      <c r="K62" s="99"/>
      <c r="L62" s="165"/>
    </row>
    <row r="63" spans="1:47" s="10" customFormat="1" ht="14.85" customHeight="1">
      <c r="B63" s="160"/>
      <c r="C63" s="99"/>
      <c r="D63" s="161" t="s">
        <v>99</v>
      </c>
      <c r="E63" s="162"/>
      <c r="F63" s="162"/>
      <c r="G63" s="162"/>
      <c r="H63" s="162"/>
      <c r="I63" s="163"/>
      <c r="J63" s="164">
        <f>J104</f>
        <v>0</v>
      </c>
      <c r="K63" s="99"/>
      <c r="L63" s="165"/>
    </row>
    <row r="64" spans="1:47" s="10" customFormat="1" ht="14.85" customHeight="1">
      <c r="B64" s="160"/>
      <c r="C64" s="99"/>
      <c r="D64" s="161" t="s">
        <v>100</v>
      </c>
      <c r="E64" s="162"/>
      <c r="F64" s="162"/>
      <c r="G64" s="162"/>
      <c r="H64" s="162"/>
      <c r="I64" s="163"/>
      <c r="J64" s="164">
        <f>J114</f>
        <v>0</v>
      </c>
      <c r="K64" s="99"/>
      <c r="L64" s="165"/>
    </row>
    <row r="65" spans="1:31" s="10" customFormat="1" ht="19.899999999999999" customHeight="1">
      <c r="B65" s="160"/>
      <c r="C65" s="99"/>
      <c r="D65" s="161" t="s">
        <v>101</v>
      </c>
      <c r="E65" s="162"/>
      <c r="F65" s="162"/>
      <c r="G65" s="162"/>
      <c r="H65" s="162"/>
      <c r="I65" s="163"/>
      <c r="J65" s="164">
        <f>J121</f>
        <v>0</v>
      </c>
      <c r="K65" s="99"/>
      <c r="L65" s="165"/>
    </row>
    <row r="66" spans="1:31" s="10" customFormat="1" ht="14.85" customHeight="1">
      <c r="B66" s="160"/>
      <c r="C66" s="99"/>
      <c r="D66" s="161" t="s">
        <v>102</v>
      </c>
      <c r="E66" s="162"/>
      <c r="F66" s="162"/>
      <c r="G66" s="162"/>
      <c r="H66" s="162"/>
      <c r="I66" s="163"/>
      <c r="J66" s="164">
        <f>J122</f>
        <v>0</v>
      </c>
      <c r="K66" s="99"/>
      <c r="L66" s="165"/>
    </row>
    <row r="67" spans="1:31" s="10" customFormat="1" ht="19.899999999999999" customHeight="1">
      <c r="B67" s="160"/>
      <c r="C67" s="99"/>
      <c r="D67" s="161" t="s">
        <v>103</v>
      </c>
      <c r="E67" s="162"/>
      <c r="F67" s="162"/>
      <c r="G67" s="162"/>
      <c r="H67" s="162"/>
      <c r="I67" s="163"/>
      <c r="J67" s="164">
        <f>J148</f>
        <v>0</v>
      </c>
      <c r="K67" s="99"/>
      <c r="L67" s="165"/>
    </row>
    <row r="68" spans="1:31" s="10" customFormat="1" ht="19.899999999999999" customHeight="1">
      <c r="B68" s="160"/>
      <c r="C68" s="99"/>
      <c r="D68" s="161" t="s">
        <v>104</v>
      </c>
      <c r="E68" s="162"/>
      <c r="F68" s="162"/>
      <c r="G68" s="162"/>
      <c r="H68" s="162"/>
      <c r="I68" s="163"/>
      <c r="J68" s="164">
        <f>J149</f>
        <v>0</v>
      </c>
      <c r="K68" s="99"/>
      <c r="L68" s="165"/>
    </row>
    <row r="69" spans="1:31" s="10" customFormat="1" ht="19.899999999999999" customHeight="1">
      <c r="B69" s="160"/>
      <c r="C69" s="99"/>
      <c r="D69" s="161" t="s">
        <v>105</v>
      </c>
      <c r="E69" s="162"/>
      <c r="F69" s="162"/>
      <c r="G69" s="162"/>
      <c r="H69" s="162"/>
      <c r="I69" s="163"/>
      <c r="J69" s="164">
        <f>J160</f>
        <v>0</v>
      </c>
      <c r="K69" s="99"/>
      <c r="L69" s="165"/>
    </row>
    <row r="70" spans="1:31" s="2" customFormat="1" ht="21.75" customHeight="1">
      <c r="A70" s="36"/>
      <c r="B70" s="37"/>
      <c r="C70" s="38"/>
      <c r="D70" s="38"/>
      <c r="E70" s="38"/>
      <c r="F70" s="38"/>
      <c r="G70" s="38"/>
      <c r="H70" s="38"/>
      <c r="I70" s="117"/>
      <c r="J70" s="38"/>
      <c r="K70" s="38"/>
      <c r="L70" s="11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49"/>
      <c r="C71" s="50"/>
      <c r="D71" s="50"/>
      <c r="E71" s="50"/>
      <c r="F71" s="50"/>
      <c r="G71" s="50"/>
      <c r="H71" s="50"/>
      <c r="I71" s="144"/>
      <c r="J71" s="50"/>
      <c r="K71" s="50"/>
      <c r="L71" s="11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5" spans="1:31" s="2" customFormat="1" ht="6.95" customHeight="1">
      <c r="A75" s="36"/>
      <c r="B75" s="51"/>
      <c r="C75" s="52"/>
      <c r="D75" s="52"/>
      <c r="E75" s="52"/>
      <c r="F75" s="52"/>
      <c r="G75" s="52"/>
      <c r="H75" s="52"/>
      <c r="I75" s="147"/>
      <c r="J75" s="52"/>
      <c r="K75" s="52"/>
      <c r="L75" s="11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24.95" customHeight="1">
      <c r="A76" s="36"/>
      <c r="B76" s="37"/>
      <c r="C76" s="25" t="s">
        <v>106</v>
      </c>
      <c r="D76" s="38"/>
      <c r="E76" s="38"/>
      <c r="F76" s="38"/>
      <c r="G76" s="38"/>
      <c r="H76" s="38"/>
      <c r="I76" s="117"/>
      <c r="J76" s="38"/>
      <c r="K76" s="38"/>
      <c r="L76" s="11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117"/>
      <c r="J77" s="38"/>
      <c r="K77" s="38"/>
      <c r="L77" s="11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16</v>
      </c>
      <c r="D78" s="38"/>
      <c r="E78" s="38"/>
      <c r="F78" s="38"/>
      <c r="G78" s="38"/>
      <c r="H78" s="38"/>
      <c r="I78" s="117"/>
      <c r="J78" s="38"/>
      <c r="K78" s="38"/>
      <c r="L78" s="11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6.5" customHeight="1">
      <c r="A79" s="36"/>
      <c r="B79" s="37"/>
      <c r="C79" s="38"/>
      <c r="D79" s="38"/>
      <c r="E79" s="404" t="str">
        <f>E7</f>
        <v>Oprava komunikace na p.č. 1475/107</v>
      </c>
      <c r="F79" s="405"/>
      <c r="G79" s="405"/>
      <c r="H79" s="405"/>
      <c r="I79" s="117"/>
      <c r="J79" s="38"/>
      <c r="K79" s="38"/>
      <c r="L79" s="11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1" t="s">
        <v>90</v>
      </c>
      <c r="D80" s="38"/>
      <c r="E80" s="38"/>
      <c r="F80" s="38"/>
      <c r="G80" s="38"/>
      <c r="H80" s="38"/>
      <c r="I80" s="117"/>
      <c r="J80" s="38"/>
      <c r="K80" s="38"/>
      <c r="L80" s="11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6.5" customHeight="1">
      <c r="A81" s="36"/>
      <c r="B81" s="37"/>
      <c r="C81" s="38"/>
      <c r="D81" s="38"/>
      <c r="E81" s="353" t="str">
        <f>E9</f>
        <v>SO 01 - Komunikace</v>
      </c>
      <c r="F81" s="406"/>
      <c r="G81" s="406"/>
      <c r="H81" s="406"/>
      <c r="I81" s="117"/>
      <c r="J81" s="38"/>
      <c r="K81" s="38"/>
      <c r="L81" s="11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6.95" customHeight="1">
      <c r="A82" s="36"/>
      <c r="B82" s="37"/>
      <c r="C82" s="38"/>
      <c r="D82" s="38"/>
      <c r="E82" s="38"/>
      <c r="F82" s="38"/>
      <c r="G82" s="38"/>
      <c r="H82" s="38"/>
      <c r="I82" s="117"/>
      <c r="J82" s="38"/>
      <c r="K82" s="38"/>
      <c r="L82" s="11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2" customHeight="1">
      <c r="A83" s="36"/>
      <c r="B83" s="37"/>
      <c r="C83" s="31" t="s">
        <v>21</v>
      </c>
      <c r="D83" s="38"/>
      <c r="E83" s="38"/>
      <c r="F83" s="29" t="str">
        <f>F12</f>
        <v>Krásná pod Lysou Horou</v>
      </c>
      <c r="G83" s="38"/>
      <c r="H83" s="38"/>
      <c r="I83" s="119" t="s">
        <v>23</v>
      </c>
      <c r="J83" s="61" t="str">
        <f>IF(J12="","",J12)</f>
        <v>8. 3. 2020</v>
      </c>
      <c r="K83" s="38"/>
      <c r="L83" s="11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6.95" customHeight="1">
      <c r="A84" s="36"/>
      <c r="B84" s="37"/>
      <c r="C84" s="38"/>
      <c r="D84" s="38"/>
      <c r="E84" s="38"/>
      <c r="F84" s="38"/>
      <c r="G84" s="38"/>
      <c r="H84" s="38"/>
      <c r="I84" s="117"/>
      <c r="J84" s="38"/>
      <c r="K84" s="38"/>
      <c r="L84" s="11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5.2" customHeight="1">
      <c r="A85" s="36"/>
      <c r="B85" s="37"/>
      <c r="C85" s="31" t="s">
        <v>25</v>
      </c>
      <c r="D85" s="38"/>
      <c r="E85" s="38"/>
      <c r="F85" s="29" t="str">
        <f>E15</f>
        <v xml:space="preserve"> </v>
      </c>
      <c r="G85" s="38"/>
      <c r="H85" s="38"/>
      <c r="I85" s="119" t="s">
        <v>31</v>
      </c>
      <c r="J85" s="34" t="str">
        <f>E21</f>
        <v xml:space="preserve"> </v>
      </c>
      <c r="K85" s="38"/>
      <c r="L85" s="11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5.2" customHeight="1">
      <c r="A86" s="36"/>
      <c r="B86" s="37"/>
      <c r="C86" s="31" t="s">
        <v>29</v>
      </c>
      <c r="D86" s="38"/>
      <c r="E86" s="38"/>
      <c r="F86" s="29" t="str">
        <f>IF(E18="","",E18)</f>
        <v>Vyplň údaj</v>
      </c>
      <c r="G86" s="38"/>
      <c r="H86" s="38"/>
      <c r="I86" s="119" t="s">
        <v>33</v>
      </c>
      <c r="J86" s="34" t="str">
        <f>E24</f>
        <v xml:space="preserve"> </v>
      </c>
      <c r="K86" s="38"/>
      <c r="L86" s="11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0.35" customHeight="1">
      <c r="A87" s="36"/>
      <c r="B87" s="37"/>
      <c r="C87" s="38"/>
      <c r="D87" s="38"/>
      <c r="E87" s="38"/>
      <c r="F87" s="38"/>
      <c r="G87" s="38"/>
      <c r="H87" s="38"/>
      <c r="I87" s="117"/>
      <c r="J87" s="38"/>
      <c r="K87" s="38"/>
      <c r="L87" s="11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11" customFormat="1" ht="29.25" customHeight="1">
      <c r="A88" s="166"/>
      <c r="B88" s="167"/>
      <c r="C88" s="168" t="s">
        <v>107</v>
      </c>
      <c r="D88" s="169" t="s">
        <v>55</v>
      </c>
      <c r="E88" s="169" t="s">
        <v>51</v>
      </c>
      <c r="F88" s="169" t="s">
        <v>52</v>
      </c>
      <c r="G88" s="169" t="s">
        <v>108</v>
      </c>
      <c r="H88" s="169" t="s">
        <v>109</v>
      </c>
      <c r="I88" s="170" t="s">
        <v>110</v>
      </c>
      <c r="J88" s="169" t="s">
        <v>94</v>
      </c>
      <c r="K88" s="171" t="s">
        <v>111</v>
      </c>
      <c r="L88" s="172"/>
      <c r="M88" s="70" t="s">
        <v>19</v>
      </c>
      <c r="N88" s="71" t="s">
        <v>40</v>
      </c>
      <c r="O88" s="71" t="s">
        <v>112</v>
      </c>
      <c r="P88" s="71" t="s">
        <v>113</v>
      </c>
      <c r="Q88" s="71" t="s">
        <v>114</v>
      </c>
      <c r="R88" s="71" t="s">
        <v>115</v>
      </c>
      <c r="S88" s="71" t="s">
        <v>116</v>
      </c>
      <c r="T88" s="72" t="s">
        <v>117</v>
      </c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</row>
    <row r="89" spans="1:65" s="2" customFormat="1" ht="22.9" customHeight="1">
      <c r="A89" s="36"/>
      <c r="B89" s="37"/>
      <c r="C89" s="77" t="s">
        <v>118</v>
      </c>
      <c r="D89" s="38"/>
      <c r="E89" s="38"/>
      <c r="F89" s="38"/>
      <c r="G89" s="38"/>
      <c r="H89" s="38"/>
      <c r="I89" s="117"/>
      <c r="J89" s="173">
        <f>BK89</f>
        <v>0</v>
      </c>
      <c r="K89" s="38"/>
      <c r="L89" s="41"/>
      <c r="M89" s="73"/>
      <c r="N89" s="174"/>
      <c r="O89" s="74"/>
      <c r="P89" s="175">
        <f>P90</f>
        <v>0</v>
      </c>
      <c r="Q89" s="74"/>
      <c r="R89" s="175">
        <f>R90</f>
        <v>50.221494799999995</v>
      </c>
      <c r="S89" s="74"/>
      <c r="T89" s="176">
        <f>T90</f>
        <v>15.079999999999998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69</v>
      </c>
      <c r="AU89" s="19" t="s">
        <v>95</v>
      </c>
      <c r="BK89" s="177">
        <f>BK90</f>
        <v>0</v>
      </c>
    </row>
    <row r="90" spans="1:65" s="12" customFormat="1" ht="25.9" customHeight="1">
      <c r="B90" s="178"/>
      <c r="C90" s="179"/>
      <c r="D90" s="180" t="s">
        <v>69</v>
      </c>
      <c r="E90" s="181" t="s">
        <v>119</v>
      </c>
      <c r="F90" s="181" t="s">
        <v>120</v>
      </c>
      <c r="G90" s="179"/>
      <c r="H90" s="179"/>
      <c r="I90" s="182"/>
      <c r="J90" s="183">
        <f>BK90</f>
        <v>0</v>
      </c>
      <c r="K90" s="179"/>
      <c r="L90" s="184"/>
      <c r="M90" s="185"/>
      <c r="N90" s="186"/>
      <c r="O90" s="186"/>
      <c r="P90" s="187">
        <f>P91+P121+P148+P149+P160</f>
        <v>0</v>
      </c>
      <c r="Q90" s="186"/>
      <c r="R90" s="187">
        <f>R91+R121+R148+R149+R160</f>
        <v>50.221494799999995</v>
      </c>
      <c r="S90" s="186"/>
      <c r="T90" s="188">
        <f>T91+T121+T148+T149+T160</f>
        <v>15.079999999999998</v>
      </c>
      <c r="AR90" s="189" t="s">
        <v>77</v>
      </c>
      <c r="AT90" s="190" t="s">
        <v>69</v>
      </c>
      <c r="AU90" s="190" t="s">
        <v>70</v>
      </c>
      <c r="AY90" s="189" t="s">
        <v>121</v>
      </c>
      <c r="BK90" s="191">
        <f>BK91+BK121+BK148+BK149+BK160</f>
        <v>0</v>
      </c>
    </row>
    <row r="91" spans="1:65" s="12" customFormat="1" ht="22.9" customHeight="1">
      <c r="B91" s="178"/>
      <c r="C91" s="179"/>
      <c r="D91" s="180" t="s">
        <v>69</v>
      </c>
      <c r="E91" s="192" t="s">
        <v>77</v>
      </c>
      <c r="F91" s="192" t="s">
        <v>122</v>
      </c>
      <c r="G91" s="179"/>
      <c r="H91" s="179"/>
      <c r="I91" s="182"/>
      <c r="J91" s="193">
        <f>BK91</f>
        <v>0</v>
      </c>
      <c r="K91" s="179"/>
      <c r="L91" s="184"/>
      <c r="M91" s="185"/>
      <c r="N91" s="186"/>
      <c r="O91" s="186"/>
      <c r="P91" s="187">
        <f>P92+P104+P114</f>
        <v>0</v>
      </c>
      <c r="Q91" s="186"/>
      <c r="R91" s="187">
        <f>R92+R104+R114</f>
        <v>0</v>
      </c>
      <c r="S91" s="186"/>
      <c r="T91" s="188">
        <f>T92+T104+T114</f>
        <v>15.079999999999998</v>
      </c>
      <c r="AR91" s="189" t="s">
        <v>77</v>
      </c>
      <c r="AT91" s="190" t="s">
        <v>69</v>
      </c>
      <c r="AU91" s="190" t="s">
        <v>77</v>
      </c>
      <c r="AY91" s="189" t="s">
        <v>121</v>
      </c>
      <c r="BK91" s="191">
        <f>BK92+BK104+BK114</f>
        <v>0</v>
      </c>
    </row>
    <row r="92" spans="1:65" s="12" customFormat="1" ht="20.85" customHeight="1">
      <c r="B92" s="178"/>
      <c r="C92" s="179"/>
      <c r="D92" s="180" t="s">
        <v>69</v>
      </c>
      <c r="E92" s="192" t="s">
        <v>123</v>
      </c>
      <c r="F92" s="192" t="s">
        <v>124</v>
      </c>
      <c r="G92" s="179"/>
      <c r="H92" s="179"/>
      <c r="I92" s="182"/>
      <c r="J92" s="193">
        <f>BK92</f>
        <v>0</v>
      </c>
      <c r="K92" s="179"/>
      <c r="L92" s="184"/>
      <c r="M92" s="185"/>
      <c r="N92" s="186"/>
      <c r="O92" s="186"/>
      <c r="P92" s="187">
        <f>SUM(P93:P103)</f>
        <v>0</v>
      </c>
      <c r="Q92" s="186"/>
      <c r="R92" s="187">
        <f>SUM(R93:R103)</f>
        <v>0</v>
      </c>
      <c r="S92" s="186"/>
      <c r="T92" s="188">
        <f>SUM(T93:T103)</f>
        <v>15.079999999999998</v>
      </c>
      <c r="AR92" s="189" t="s">
        <v>77</v>
      </c>
      <c r="AT92" s="190" t="s">
        <v>69</v>
      </c>
      <c r="AU92" s="190" t="s">
        <v>79</v>
      </c>
      <c r="AY92" s="189" t="s">
        <v>121</v>
      </c>
      <c r="BK92" s="191">
        <f>SUM(BK93:BK103)</f>
        <v>0</v>
      </c>
    </row>
    <row r="93" spans="1:65" s="2" customFormat="1" ht="33" customHeight="1">
      <c r="A93" s="36"/>
      <c r="B93" s="37"/>
      <c r="C93" s="194" t="s">
        <v>77</v>
      </c>
      <c r="D93" s="194" t="s">
        <v>125</v>
      </c>
      <c r="E93" s="195" t="s">
        <v>126</v>
      </c>
      <c r="F93" s="196" t="s">
        <v>127</v>
      </c>
      <c r="G93" s="197" t="s">
        <v>128</v>
      </c>
      <c r="H93" s="198">
        <v>52</v>
      </c>
      <c r="I93" s="199"/>
      <c r="J93" s="200">
        <f>ROUND(I93*H93,2)</f>
        <v>0</v>
      </c>
      <c r="K93" s="196" t="s">
        <v>129</v>
      </c>
      <c r="L93" s="41"/>
      <c r="M93" s="201" t="s">
        <v>19</v>
      </c>
      <c r="N93" s="202" t="s">
        <v>41</v>
      </c>
      <c r="O93" s="66"/>
      <c r="P93" s="203">
        <f>O93*H93</f>
        <v>0</v>
      </c>
      <c r="Q93" s="203">
        <v>0</v>
      </c>
      <c r="R93" s="203">
        <f>Q93*H93</f>
        <v>0</v>
      </c>
      <c r="S93" s="203">
        <v>0.28999999999999998</v>
      </c>
      <c r="T93" s="204">
        <f>S93*H93</f>
        <v>15.079999999999998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205" t="s">
        <v>130</v>
      </c>
      <c r="AT93" s="205" t="s">
        <v>125</v>
      </c>
      <c r="AU93" s="205" t="s">
        <v>131</v>
      </c>
      <c r="AY93" s="19" t="s">
        <v>121</v>
      </c>
      <c r="BE93" s="206">
        <f>IF(N93="základní",J93,0)</f>
        <v>0</v>
      </c>
      <c r="BF93" s="206">
        <f>IF(N93="snížená",J93,0)</f>
        <v>0</v>
      </c>
      <c r="BG93" s="206">
        <f>IF(N93="zákl. přenesená",J93,0)</f>
        <v>0</v>
      </c>
      <c r="BH93" s="206">
        <f>IF(N93="sníž. přenesená",J93,0)</f>
        <v>0</v>
      </c>
      <c r="BI93" s="206">
        <f>IF(N93="nulová",J93,0)</f>
        <v>0</v>
      </c>
      <c r="BJ93" s="19" t="s">
        <v>77</v>
      </c>
      <c r="BK93" s="206">
        <f>ROUND(I93*H93,2)</f>
        <v>0</v>
      </c>
      <c r="BL93" s="19" t="s">
        <v>130</v>
      </c>
      <c r="BM93" s="205" t="s">
        <v>132</v>
      </c>
    </row>
    <row r="94" spans="1:65" s="2" customFormat="1" ht="175.5">
      <c r="A94" s="36"/>
      <c r="B94" s="37"/>
      <c r="C94" s="38"/>
      <c r="D94" s="207" t="s">
        <v>133</v>
      </c>
      <c r="E94" s="38"/>
      <c r="F94" s="208" t="s">
        <v>134</v>
      </c>
      <c r="G94" s="38"/>
      <c r="H94" s="38"/>
      <c r="I94" s="117"/>
      <c r="J94" s="38"/>
      <c r="K94" s="38"/>
      <c r="L94" s="41"/>
      <c r="M94" s="209"/>
      <c r="N94" s="210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133</v>
      </c>
      <c r="AU94" s="19" t="s">
        <v>131</v>
      </c>
    </row>
    <row r="95" spans="1:65" s="13" customFormat="1" ht="11.25">
      <c r="B95" s="211"/>
      <c r="C95" s="212"/>
      <c r="D95" s="207" t="s">
        <v>135</v>
      </c>
      <c r="E95" s="213" t="s">
        <v>19</v>
      </c>
      <c r="F95" s="214" t="s">
        <v>136</v>
      </c>
      <c r="G95" s="212"/>
      <c r="H95" s="213" t="s">
        <v>19</v>
      </c>
      <c r="I95" s="215"/>
      <c r="J95" s="212"/>
      <c r="K95" s="212"/>
      <c r="L95" s="216"/>
      <c r="M95" s="217"/>
      <c r="N95" s="218"/>
      <c r="O95" s="218"/>
      <c r="P95" s="218"/>
      <c r="Q95" s="218"/>
      <c r="R95" s="218"/>
      <c r="S95" s="218"/>
      <c r="T95" s="219"/>
      <c r="AT95" s="220" t="s">
        <v>135</v>
      </c>
      <c r="AU95" s="220" t="s">
        <v>131</v>
      </c>
      <c r="AV95" s="13" t="s">
        <v>77</v>
      </c>
      <c r="AW95" s="13" t="s">
        <v>32</v>
      </c>
      <c r="AX95" s="13" t="s">
        <v>70</v>
      </c>
      <c r="AY95" s="220" t="s">
        <v>121</v>
      </c>
    </row>
    <row r="96" spans="1:65" s="14" customFormat="1" ht="11.25">
      <c r="B96" s="221"/>
      <c r="C96" s="222"/>
      <c r="D96" s="207" t="s">
        <v>135</v>
      </c>
      <c r="E96" s="223" t="s">
        <v>19</v>
      </c>
      <c r="F96" s="224" t="s">
        <v>137</v>
      </c>
      <c r="G96" s="222"/>
      <c r="H96" s="225">
        <v>38</v>
      </c>
      <c r="I96" s="226"/>
      <c r="J96" s="222"/>
      <c r="K96" s="222"/>
      <c r="L96" s="227"/>
      <c r="M96" s="228"/>
      <c r="N96" s="229"/>
      <c r="O96" s="229"/>
      <c r="P96" s="229"/>
      <c r="Q96" s="229"/>
      <c r="R96" s="229"/>
      <c r="S96" s="229"/>
      <c r="T96" s="230"/>
      <c r="AT96" s="231" t="s">
        <v>135</v>
      </c>
      <c r="AU96" s="231" t="s">
        <v>131</v>
      </c>
      <c r="AV96" s="14" t="s">
        <v>79</v>
      </c>
      <c r="AW96" s="14" t="s">
        <v>32</v>
      </c>
      <c r="AX96" s="14" t="s">
        <v>70</v>
      </c>
      <c r="AY96" s="231" t="s">
        <v>121</v>
      </c>
    </row>
    <row r="97" spans="1:65" s="14" customFormat="1" ht="11.25">
      <c r="B97" s="221"/>
      <c r="C97" s="222"/>
      <c r="D97" s="207" t="s">
        <v>135</v>
      </c>
      <c r="E97" s="223" t="s">
        <v>19</v>
      </c>
      <c r="F97" s="224" t="s">
        <v>138</v>
      </c>
      <c r="G97" s="222"/>
      <c r="H97" s="225">
        <v>14</v>
      </c>
      <c r="I97" s="226"/>
      <c r="J97" s="222"/>
      <c r="K97" s="222"/>
      <c r="L97" s="227"/>
      <c r="M97" s="228"/>
      <c r="N97" s="229"/>
      <c r="O97" s="229"/>
      <c r="P97" s="229"/>
      <c r="Q97" s="229"/>
      <c r="R97" s="229"/>
      <c r="S97" s="229"/>
      <c r="T97" s="230"/>
      <c r="AT97" s="231" t="s">
        <v>135</v>
      </c>
      <c r="AU97" s="231" t="s">
        <v>131</v>
      </c>
      <c r="AV97" s="14" t="s">
        <v>79</v>
      </c>
      <c r="AW97" s="14" t="s">
        <v>32</v>
      </c>
      <c r="AX97" s="14" t="s">
        <v>70</v>
      </c>
      <c r="AY97" s="231" t="s">
        <v>121</v>
      </c>
    </row>
    <row r="98" spans="1:65" s="15" customFormat="1" ht="11.25">
      <c r="B98" s="232"/>
      <c r="C98" s="233"/>
      <c r="D98" s="207" t="s">
        <v>135</v>
      </c>
      <c r="E98" s="234" t="s">
        <v>19</v>
      </c>
      <c r="F98" s="235" t="s">
        <v>139</v>
      </c>
      <c r="G98" s="233"/>
      <c r="H98" s="236">
        <v>52</v>
      </c>
      <c r="I98" s="237"/>
      <c r="J98" s="233"/>
      <c r="K98" s="233"/>
      <c r="L98" s="238"/>
      <c r="M98" s="239"/>
      <c r="N98" s="240"/>
      <c r="O98" s="240"/>
      <c r="P98" s="240"/>
      <c r="Q98" s="240"/>
      <c r="R98" s="240"/>
      <c r="S98" s="240"/>
      <c r="T98" s="241"/>
      <c r="AT98" s="242" t="s">
        <v>135</v>
      </c>
      <c r="AU98" s="242" t="s">
        <v>131</v>
      </c>
      <c r="AV98" s="15" t="s">
        <v>131</v>
      </c>
      <c r="AW98" s="15" t="s">
        <v>32</v>
      </c>
      <c r="AX98" s="15" t="s">
        <v>70</v>
      </c>
      <c r="AY98" s="242" t="s">
        <v>121</v>
      </c>
    </row>
    <row r="99" spans="1:65" s="16" customFormat="1" ht="11.25">
      <c r="B99" s="243"/>
      <c r="C99" s="244"/>
      <c r="D99" s="207" t="s">
        <v>135</v>
      </c>
      <c r="E99" s="245" t="s">
        <v>19</v>
      </c>
      <c r="F99" s="246" t="s">
        <v>140</v>
      </c>
      <c r="G99" s="244"/>
      <c r="H99" s="247">
        <v>52</v>
      </c>
      <c r="I99" s="248"/>
      <c r="J99" s="244"/>
      <c r="K99" s="244"/>
      <c r="L99" s="249"/>
      <c r="M99" s="250"/>
      <c r="N99" s="251"/>
      <c r="O99" s="251"/>
      <c r="P99" s="251"/>
      <c r="Q99" s="251"/>
      <c r="R99" s="251"/>
      <c r="S99" s="251"/>
      <c r="T99" s="252"/>
      <c r="AT99" s="253" t="s">
        <v>135</v>
      </c>
      <c r="AU99" s="253" t="s">
        <v>131</v>
      </c>
      <c r="AV99" s="16" t="s">
        <v>130</v>
      </c>
      <c r="AW99" s="16" t="s">
        <v>32</v>
      </c>
      <c r="AX99" s="16" t="s">
        <v>77</v>
      </c>
      <c r="AY99" s="253" t="s">
        <v>121</v>
      </c>
    </row>
    <row r="100" spans="1:65" s="2" customFormat="1" ht="21.75" customHeight="1">
      <c r="A100" s="36"/>
      <c r="B100" s="37"/>
      <c r="C100" s="194" t="s">
        <v>130</v>
      </c>
      <c r="D100" s="194" t="s">
        <v>125</v>
      </c>
      <c r="E100" s="195" t="s">
        <v>141</v>
      </c>
      <c r="F100" s="196" t="s">
        <v>142</v>
      </c>
      <c r="G100" s="197" t="s">
        <v>143</v>
      </c>
      <c r="H100" s="198">
        <v>1.62</v>
      </c>
      <c r="I100" s="199"/>
      <c r="J100" s="200">
        <f>ROUND(I100*H100,2)</f>
        <v>0</v>
      </c>
      <c r="K100" s="196" t="s">
        <v>129</v>
      </c>
      <c r="L100" s="41"/>
      <c r="M100" s="201" t="s">
        <v>19</v>
      </c>
      <c r="N100" s="202" t="s">
        <v>41</v>
      </c>
      <c r="O100" s="66"/>
      <c r="P100" s="203">
        <f>O100*H100</f>
        <v>0</v>
      </c>
      <c r="Q100" s="203">
        <v>0</v>
      </c>
      <c r="R100" s="203">
        <f>Q100*H100</f>
        <v>0</v>
      </c>
      <c r="S100" s="203">
        <v>0</v>
      </c>
      <c r="T100" s="204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205" t="s">
        <v>130</v>
      </c>
      <c r="AT100" s="205" t="s">
        <v>125</v>
      </c>
      <c r="AU100" s="205" t="s">
        <v>131</v>
      </c>
      <c r="AY100" s="19" t="s">
        <v>121</v>
      </c>
      <c r="BE100" s="206">
        <f>IF(N100="základní",J100,0)</f>
        <v>0</v>
      </c>
      <c r="BF100" s="206">
        <f>IF(N100="snížená",J100,0)</f>
        <v>0</v>
      </c>
      <c r="BG100" s="206">
        <f>IF(N100="zákl. přenesená",J100,0)</f>
        <v>0</v>
      </c>
      <c r="BH100" s="206">
        <f>IF(N100="sníž. přenesená",J100,0)</f>
        <v>0</v>
      </c>
      <c r="BI100" s="206">
        <f>IF(N100="nulová",J100,0)</f>
        <v>0</v>
      </c>
      <c r="BJ100" s="19" t="s">
        <v>77</v>
      </c>
      <c r="BK100" s="206">
        <f>ROUND(I100*H100,2)</f>
        <v>0</v>
      </c>
      <c r="BL100" s="19" t="s">
        <v>130</v>
      </c>
      <c r="BM100" s="205" t="s">
        <v>144</v>
      </c>
    </row>
    <row r="101" spans="1:65" s="2" customFormat="1" ht="39">
      <c r="A101" s="36"/>
      <c r="B101" s="37"/>
      <c r="C101" s="38"/>
      <c r="D101" s="207" t="s">
        <v>133</v>
      </c>
      <c r="E101" s="38"/>
      <c r="F101" s="208" t="s">
        <v>145</v>
      </c>
      <c r="G101" s="38"/>
      <c r="H101" s="38"/>
      <c r="I101" s="117"/>
      <c r="J101" s="38"/>
      <c r="K101" s="38"/>
      <c r="L101" s="41"/>
      <c r="M101" s="209"/>
      <c r="N101" s="210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133</v>
      </c>
      <c r="AU101" s="19" t="s">
        <v>131</v>
      </c>
    </row>
    <row r="102" spans="1:65" s="14" customFormat="1" ht="11.25">
      <c r="B102" s="221"/>
      <c r="C102" s="222"/>
      <c r="D102" s="207" t="s">
        <v>135</v>
      </c>
      <c r="E102" s="223" t="s">
        <v>19</v>
      </c>
      <c r="F102" s="224" t="s">
        <v>146</v>
      </c>
      <c r="G102" s="222"/>
      <c r="H102" s="225">
        <v>1.62</v>
      </c>
      <c r="I102" s="226"/>
      <c r="J102" s="222"/>
      <c r="K102" s="222"/>
      <c r="L102" s="227"/>
      <c r="M102" s="228"/>
      <c r="N102" s="229"/>
      <c r="O102" s="229"/>
      <c r="P102" s="229"/>
      <c r="Q102" s="229"/>
      <c r="R102" s="229"/>
      <c r="S102" s="229"/>
      <c r="T102" s="230"/>
      <c r="AT102" s="231" t="s">
        <v>135</v>
      </c>
      <c r="AU102" s="231" t="s">
        <v>131</v>
      </c>
      <c r="AV102" s="14" t="s">
        <v>79</v>
      </c>
      <c r="AW102" s="14" t="s">
        <v>32</v>
      </c>
      <c r="AX102" s="14" t="s">
        <v>70</v>
      </c>
      <c r="AY102" s="231" t="s">
        <v>121</v>
      </c>
    </row>
    <row r="103" spans="1:65" s="15" customFormat="1" ht="11.25">
      <c r="B103" s="232"/>
      <c r="C103" s="233"/>
      <c r="D103" s="207" t="s">
        <v>135</v>
      </c>
      <c r="E103" s="234" t="s">
        <v>19</v>
      </c>
      <c r="F103" s="235" t="s">
        <v>139</v>
      </c>
      <c r="G103" s="233"/>
      <c r="H103" s="236">
        <v>1.62</v>
      </c>
      <c r="I103" s="237"/>
      <c r="J103" s="233"/>
      <c r="K103" s="233"/>
      <c r="L103" s="238"/>
      <c r="M103" s="239"/>
      <c r="N103" s="240"/>
      <c r="O103" s="240"/>
      <c r="P103" s="240"/>
      <c r="Q103" s="240"/>
      <c r="R103" s="240"/>
      <c r="S103" s="240"/>
      <c r="T103" s="241"/>
      <c r="AT103" s="242" t="s">
        <v>135</v>
      </c>
      <c r="AU103" s="242" t="s">
        <v>131</v>
      </c>
      <c r="AV103" s="15" t="s">
        <v>131</v>
      </c>
      <c r="AW103" s="15" t="s">
        <v>32</v>
      </c>
      <c r="AX103" s="15" t="s">
        <v>77</v>
      </c>
      <c r="AY103" s="242" t="s">
        <v>121</v>
      </c>
    </row>
    <row r="104" spans="1:65" s="12" customFormat="1" ht="20.85" customHeight="1">
      <c r="B104" s="178"/>
      <c r="C104" s="179"/>
      <c r="D104" s="180" t="s">
        <v>69</v>
      </c>
      <c r="E104" s="192" t="s">
        <v>147</v>
      </c>
      <c r="F104" s="192" t="s">
        <v>148</v>
      </c>
      <c r="G104" s="179"/>
      <c r="H104" s="179"/>
      <c r="I104" s="182"/>
      <c r="J104" s="193">
        <f>BK104</f>
        <v>0</v>
      </c>
      <c r="K104" s="179"/>
      <c r="L104" s="184"/>
      <c r="M104" s="185"/>
      <c r="N104" s="186"/>
      <c r="O104" s="186"/>
      <c r="P104" s="187">
        <f>SUM(P105:P113)</f>
        <v>0</v>
      </c>
      <c r="Q104" s="186"/>
      <c r="R104" s="187">
        <f>SUM(R105:R113)</f>
        <v>0</v>
      </c>
      <c r="S104" s="186"/>
      <c r="T104" s="188">
        <f>SUM(T105:T113)</f>
        <v>0</v>
      </c>
      <c r="AR104" s="189" t="s">
        <v>77</v>
      </c>
      <c r="AT104" s="190" t="s">
        <v>69</v>
      </c>
      <c r="AU104" s="190" t="s">
        <v>79</v>
      </c>
      <c r="AY104" s="189" t="s">
        <v>121</v>
      </c>
      <c r="BK104" s="191">
        <f>SUM(BK105:BK113)</f>
        <v>0</v>
      </c>
    </row>
    <row r="105" spans="1:65" s="2" customFormat="1" ht="33" customHeight="1">
      <c r="A105" s="36"/>
      <c r="B105" s="37"/>
      <c r="C105" s="194" t="s">
        <v>149</v>
      </c>
      <c r="D105" s="194" t="s">
        <v>125</v>
      </c>
      <c r="E105" s="195" t="s">
        <v>150</v>
      </c>
      <c r="F105" s="196" t="s">
        <v>151</v>
      </c>
      <c r="G105" s="197" t="s">
        <v>143</v>
      </c>
      <c r="H105" s="198">
        <v>1.62</v>
      </c>
      <c r="I105" s="199"/>
      <c r="J105" s="200">
        <f>ROUND(I105*H105,2)</f>
        <v>0</v>
      </c>
      <c r="K105" s="196" t="s">
        <v>129</v>
      </c>
      <c r="L105" s="41"/>
      <c r="M105" s="201" t="s">
        <v>19</v>
      </c>
      <c r="N105" s="202" t="s">
        <v>41</v>
      </c>
      <c r="O105" s="66"/>
      <c r="P105" s="203">
        <f>O105*H105</f>
        <v>0</v>
      </c>
      <c r="Q105" s="203">
        <v>0</v>
      </c>
      <c r="R105" s="203">
        <f>Q105*H105</f>
        <v>0</v>
      </c>
      <c r="S105" s="203">
        <v>0</v>
      </c>
      <c r="T105" s="204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205" t="s">
        <v>147</v>
      </c>
      <c r="AT105" s="205" t="s">
        <v>125</v>
      </c>
      <c r="AU105" s="205" t="s">
        <v>131</v>
      </c>
      <c r="AY105" s="19" t="s">
        <v>121</v>
      </c>
      <c r="BE105" s="206">
        <f>IF(N105="základní",J105,0)</f>
        <v>0</v>
      </c>
      <c r="BF105" s="206">
        <f>IF(N105="snížená",J105,0)</f>
        <v>0</v>
      </c>
      <c r="BG105" s="206">
        <f>IF(N105="zákl. přenesená",J105,0)</f>
        <v>0</v>
      </c>
      <c r="BH105" s="206">
        <f>IF(N105="sníž. přenesená",J105,0)</f>
        <v>0</v>
      </c>
      <c r="BI105" s="206">
        <f>IF(N105="nulová",J105,0)</f>
        <v>0</v>
      </c>
      <c r="BJ105" s="19" t="s">
        <v>77</v>
      </c>
      <c r="BK105" s="206">
        <f>ROUND(I105*H105,2)</f>
        <v>0</v>
      </c>
      <c r="BL105" s="19" t="s">
        <v>147</v>
      </c>
      <c r="BM105" s="205" t="s">
        <v>152</v>
      </c>
    </row>
    <row r="106" spans="1:65" s="2" customFormat="1" ht="58.5">
      <c r="A106" s="36"/>
      <c r="B106" s="37"/>
      <c r="C106" s="38"/>
      <c r="D106" s="207" t="s">
        <v>133</v>
      </c>
      <c r="E106" s="38"/>
      <c r="F106" s="208" t="s">
        <v>153</v>
      </c>
      <c r="G106" s="38"/>
      <c r="H106" s="38"/>
      <c r="I106" s="117"/>
      <c r="J106" s="38"/>
      <c r="K106" s="38"/>
      <c r="L106" s="41"/>
      <c r="M106" s="209"/>
      <c r="N106" s="210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133</v>
      </c>
      <c r="AU106" s="19" t="s">
        <v>131</v>
      </c>
    </row>
    <row r="107" spans="1:65" s="14" customFormat="1" ht="11.25">
      <c r="B107" s="221"/>
      <c r="C107" s="222"/>
      <c r="D107" s="207" t="s">
        <v>135</v>
      </c>
      <c r="E107" s="223" t="s">
        <v>19</v>
      </c>
      <c r="F107" s="224" t="s">
        <v>154</v>
      </c>
      <c r="G107" s="222"/>
      <c r="H107" s="225">
        <v>1.62</v>
      </c>
      <c r="I107" s="226"/>
      <c r="J107" s="222"/>
      <c r="K107" s="222"/>
      <c r="L107" s="227"/>
      <c r="M107" s="228"/>
      <c r="N107" s="229"/>
      <c r="O107" s="229"/>
      <c r="P107" s="229"/>
      <c r="Q107" s="229"/>
      <c r="R107" s="229"/>
      <c r="S107" s="229"/>
      <c r="T107" s="230"/>
      <c r="AT107" s="231" t="s">
        <v>135</v>
      </c>
      <c r="AU107" s="231" t="s">
        <v>131</v>
      </c>
      <c r="AV107" s="14" t="s">
        <v>79</v>
      </c>
      <c r="AW107" s="14" t="s">
        <v>32</v>
      </c>
      <c r="AX107" s="14" t="s">
        <v>70</v>
      </c>
      <c r="AY107" s="231" t="s">
        <v>121</v>
      </c>
    </row>
    <row r="108" spans="1:65" s="15" customFormat="1" ht="11.25">
      <c r="B108" s="232"/>
      <c r="C108" s="233"/>
      <c r="D108" s="207" t="s">
        <v>135</v>
      </c>
      <c r="E108" s="234" t="s">
        <v>19</v>
      </c>
      <c r="F108" s="235" t="s">
        <v>139</v>
      </c>
      <c r="G108" s="233"/>
      <c r="H108" s="236">
        <v>1.62</v>
      </c>
      <c r="I108" s="237"/>
      <c r="J108" s="233"/>
      <c r="K108" s="233"/>
      <c r="L108" s="238"/>
      <c r="M108" s="239"/>
      <c r="N108" s="240"/>
      <c r="O108" s="240"/>
      <c r="P108" s="240"/>
      <c r="Q108" s="240"/>
      <c r="R108" s="240"/>
      <c r="S108" s="240"/>
      <c r="T108" s="241"/>
      <c r="AT108" s="242" t="s">
        <v>135</v>
      </c>
      <c r="AU108" s="242" t="s">
        <v>131</v>
      </c>
      <c r="AV108" s="15" t="s">
        <v>131</v>
      </c>
      <c r="AW108" s="15" t="s">
        <v>32</v>
      </c>
      <c r="AX108" s="15" t="s">
        <v>70</v>
      </c>
      <c r="AY108" s="242" t="s">
        <v>121</v>
      </c>
    </row>
    <row r="109" spans="1:65" s="16" customFormat="1" ht="11.25">
      <c r="B109" s="243"/>
      <c r="C109" s="244"/>
      <c r="D109" s="207" t="s">
        <v>135</v>
      </c>
      <c r="E109" s="245" t="s">
        <v>19</v>
      </c>
      <c r="F109" s="246" t="s">
        <v>140</v>
      </c>
      <c r="G109" s="244"/>
      <c r="H109" s="247">
        <v>1.62</v>
      </c>
      <c r="I109" s="248"/>
      <c r="J109" s="244"/>
      <c r="K109" s="244"/>
      <c r="L109" s="249"/>
      <c r="M109" s="250"/>
      <c r="N109" s="251"/>
      <c r="O109" s="251"/>
      <c r="P109" s="251"/>
      <c r="Q109" s="251"/>
      <c r="R109" s="251"/>
      <c r="S109" s="251"/>
      <c r="T109" s="252"/>
      <c r="AT109" s="253" t="s">
        <v>135</v>
      </c>
      <c r="AU109" s="253" t="s">
        <v>131</v>
      </c>
      <c r="AV109" s="16" t="s">
        <v>130</v>
      </c>
      <c r="AW109" s="16" t="s">
        <v>32</v>
      </c>
      <c r="AX109" s="16" t="s">
        <v>77</v>
      </c>
      <c r="AY109" s="253" t="s">
        <v>121</v>
      </c>
    </row>
    <row r="110" spans="1:65" s="2" customFormat="1" ht="33" customHeight="1">
      <c r="A110" s="36"/>
      <c r="B110" s="37"/>
      <c r="C110" s="194" t="s">
        <v>155</v>
      </c>
      <c r="D110" s="194" t="s">
        <v>125</v>
      </c>
      <c r="E110" s="195" t="s">
        <v>156</v>
      </c>
      <c r="F110" s="196" t="s">
        <v>157</v>
      </c>
      <c r="G110" s="197" t="s">
        <v>143</v>
      </c>
      <c r="H110" s="198">
        <v>16.2</v>
      </c>
      <c r="I110" s="199"/>
      <c r="J110" s="200">
        <f>ROUND(I110*H110,2)</f>
        <v>0</v>
      </c>
      <c r="K110" s="196" t="s">
        <v>129</v>
      </c>
      <c r="L110" s="41"/>
      <c r="M110" s="201" t="s">
        <v>19</v>
      </c>
      <c r="N110" s="202" t="s">
        <v>41</v>
      </c>
      <c r="O110" s="66"/>
      <c r="P110" s="203">
        <f>O110*H110</f>
        <v>0</v>
      </c>
      <c r="Q110" s="203">
        <v>0</v>
      </c>
      <c r="R110" s="203">
        <f>Q110*H110</f>
        <v>0</v>
      </c>
      <c r="S110" s="203">
        <v>0</v>
      </c>
      <c r="T110" s="204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205" t="s">
        <v>130</v>
      </c>
      <c r="AT110" s="205" t="s">
        <v>125</v>
      </c>
      <c r="AU110" s="205" t="s">
        <v>131</v>
      </c>
      <c r="AY110" s="19" t="s">
        <v>121</v>
      </c>
      <c r="BE110" s="206">
        <f>IF(N110="základní",J110,0)</f>
        <v>0</v>
      </c>
      <c r="BF110" s="206">
        <f>IF(N110="snížená",J110,0)</f>
        <v>0</v>
      </c>
      <c r="BG110" s="206">
        <f>IF(N110="zákl. přenesená",J110,0)</f>
        <v>0</v>
      </c>
      <c r="BH110" s="206">
        <f>IF(N110="sníž. přenesená",J110,0)</f>
        <v>0</v>
      </c>
      <c r="BI110" s="206">
        <f>IF(N110="nulová",J110,0)</f>
        <v>0</v>
      </c>
      <c r="BJ110" s="19" t="s">
        <v>77</v>
      </c>
      <c r="BK110" s="206">
        <f>ROUND(I110*H110,2)</f>
        <v>0</v>
      </c>
      <c r="BL110" s="19" t="s">
        <v>130</v>
      </c>
      <c r="BM110" s="205" t="s">
        <v>158</v>
      </c>
    </row>
    <row r="111" spans="1:65" s="2" customFormat="1" ht="58.5">
      <c r="A111" s="36"/>
      <c r="B111" s="37"/>
      <c r="C111" s="38"/>
      <c r="D111" s="207" t="s">
        <v>133</v>
      </c>
      <c r="E111" s="38"/>
      <c r="F111" s="208" t="s">
        <v>153</v>
      </c>
      <c r="G111" s="38"/>
      <c r="H111" s="38"/>
      <c r="I111" s="117"/>
      <c r="J111" s="38"/>
      <c r="K111" s="38"/>
      <c r="L111" s="41"/>
      <c r="M111" s="209"/>
      <c r="N111" s="210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133</v>
      </c>
      <c r="AU111" s="19" t="s">
        <v>131</v>
      </c>
    </row>
    <row r="112" spans="1:65" s="14" customFormat="1" ht="11.25">
      <c r="B112" s="221"/>
      <c r="C112" s="222"/>
      <c r="D112" s="207" t="s">
        <v>135</v>
      </c>
      <c r="E112" s="223" t="s">
        <v>19</v>
      </c>
      <c r="F112" s="224" t="s">
        <v>159</v>
      </c>
      <c r="G112" s="222"/>
      <c r="H112" s="225">
        <v>16.2</v>
      </c>
      <c r="I112" s="226"/>
      <c r="J112" s="222"/>
      <c r="K112" s="222"/>
      <c r="L112" s="227"/>
      <c r="M112" s="228"/>
      <c r="N112" s="229"/>
      <c r="O112" s="229"/>
      <c r="P112" s="229"/>
      <c r="Q112" s="229"/>
      <c r="R112" s="229"/>
      <c r="S112" s="229"/>
      <c r="T112" s="230"/>
      <c r="AT112" s="231" t="s">
        <v>135</v>
      </c>
      <c r="AU112" s="231" t="s">
        <v>131</v>
      </c>
      <c r="AV112" s="14" t="s">
        <v>79</v>
      </c>
      <c r="AW112" s="14" t="s">
        <v>32</v>
      </c>
      <c r="AX112" s="14" t="s">
        <v>70</v>
      </c>
      <c r="AY112" s="231" t="s">
        <v>121</v>
      </c>
    </row>
    <row r="113" spans="1:65" s="15" customFormat="1" ht="11.25">
      <c r="B113" s="232"/>
      <c r="C113" s="233"/>
      <c r="D113" s="207" t="s">
        <v>135</v>
      </c>
      <c r="E113" s="234" t="s">
        <v>19</v>
      </c>
      <c r="F113" s="235" t="s">
        <v>139</v>
      </c>
      <c r="G113" s="233"/>
      <c r="H113" s="236">
        <v>16.2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AT113" s="242" t="s">
        <v>135</v>
      </c>
      <c r="AU113" s="242" t="s">
        <v>131</v>
      </c>
      <c r="AV113" s="15" t="s">
        <v>131</v>
      </c>
      <c r="AW113" s="15" t="s">
        <v>32</v>
      </c>
      <c r="AX113" s="15" t="s">
        <v>77</v>
      </c>
      <c r="AY113" s="242" t="s">
        <v>121</v>
      </c>
    </row>
    <row r="114" spans="1:65" s="12" customFormat="1" ht="20.85" customHeight="1">
      <c r="B114" s="178"/>
      <c r="C114" s="179"/>
      <c r="D114" s="180" t="s">
        <v>69</v>
      </c>
      <c r="E114" s="192" t="s">
        <v>160</v>
      </c>
      <c r="F114" s="192" t="s">
        <v>161</v>
      </c>
      <c r="G114" s="179"/>
      <c r="H114" s="179"/>
      <c r="I114" s="182"/>
      <c r="J114" s="193">
        <f>BK114</f>
        <v>0</v>
      </c>
      <c r="K114" s="179"/>
      <c r="L114" s="184"/>
      <c r="M114" s="185"/>
      <c r="N114" s="186"/>
      <c r="O114" s="186"/>
      <c r="P114" s="187">
        <f>SUM(P115:P120)</f>
        <v>0</v>
      </c>
      <c r="Q114" s="186"/>
      <c r="R114" s="187">
        <f>SUM(R115:R120)</f>
        <v>0</v>
      </c>
      <c r="S114" s="186"/>
      <c r="T114" s="188">
        <f>SUM(T115:T120)</f>
        <v>0</v>
      </c>
      <c r="AR114" s="189" t="s">
        <v>77</v>
      </c>
      <c r="AT114" s="190" t="s">
        <v>69</v>
      </c>
      <c r="AU114" s="190" t="s">
        <v>79</v>
      </c>
      <c r="AY114" s="189" t="s">
        <v>121</v>
      </c>
      <c r="BK114" s="191">
        <f>SUM(BK115:BK120)</f>
        <v>0</v>
      </c>
    </row>
    <row r="115" spans="1:65" s="2" customFormat="1" ht="21.75" customHeight="1">
      <c r="A115" s="36"/>
      <c r="B115" s="37"/>
      <c r="C115" s="194" t="s">
        <v>162</v>
      </c>
      <c r="D115" s="194" t="s">
        <v>125</v>
      </c>
      <c r="E115" s="195" t="s">
        <v>163</v>
      </c>
      <c r="F115" s="196" t="s">
        <v>164</v>
      </c>
      <c r="G115" s="197" t="s">
        <v>143</v>
      </c>
      <c r="H115" s="198">
        <v>1.62</v>
      </c>
      <c r="I115" s="199"/>
      <c r="J115" s="200">
        <f>ROUND(I115*H115,2)</f>
        <v>0</v>
      </c>
      <c r="K115" s="196" t="s">
        <v>129</v>
      </c>
      <c r="L115" s="41"/>
      <c r="M115" s="201" t="s">
        <v>19</v>
      </c>
      <c r="N115" s="202" t="s">
        <v>41</v>
      </c>
      <c r="O115" s="66"/>
      <c r="P115" s="203">
        <f>O115*H115</f>
        <v>0</v>
      </c>
      <c r="Q115" s="203">
        <v>0</v>
      </c>
      <c r="R115" s="203">
        <f>Q115*H115</f>
        <v>0</v>
      </c>
      <c r="S115" s="203">
        <v>0</v>
      </c>
      <c r="T115" s="204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205" t="s">
        <v>130</v>
      </c>
      <c r="AT115" s="205" t="s">
        <v>125</v>
      </c>
      <c r="AU115" s="205" t="s">
        <v>131</v>
      </c>
      <c r="AY115" s="19" t="s">
        <v>121</v>
      </c>
      <c r="BE115" s="206">
        <f>IF(N115="základní",J115,0)</f>
        <v>0</v>
      </c>
      <c r="BF115" s="206">
        <f>IF(N115="snížená",J115,0)</f>
        <v>0</v>
      </c>
      <c r="BG115" s="206">
        <f>IF(N115="zákl. přenesená",J115,0)</f>
        <v>0</v>
      </c>
      <c r="BH115" s="206">
        <f>IF(N115="sníž. přenesená",J115,0)</f>
        <v>0</v>
      </c>
      <c r="BI115" s="206">
        <f>IF(N115="nulová",J115,0)</f>
        <v>0</v>
      </c>
      <c r="BJ115" s="19" t="s">
        <v>77</v>
      </c>
      <c r="BK115" s="206">
        <f>ROUND(I115*H115,2)</f>
        <v>0</v>
      </c>
      <c r="BL115" s="19" t="s">
        <v>130</v>
      </c>
      <c r="BM115" s="205" t="s">
        <v>165</v>
      </c>
    </row>
    <row r="116" spans="1:65" s="2" customFormat="1" ht="97.5">
      <c r="A116" s="36"/>
      <c r="B116" s="37"/>
      <c r="C116" s="38"/>
      <c r="D116" s="207" t="s">
        <v>133</v>
      </c>
      <c r="E116" s="38"/>
      <c r="F116" s="208" t="s">
        <v>166</v>
      </c>
      <c r="G116" s="38"/>
      <c r="H116" s="38"/>
      <c r="I116" s="117"/>
      <c r="J116" s="38"/>
      <c r="K116" s="38"/>
      <c r="L116" s="41"/>
      <c r="M116" s="209"/>
      <c r="N116" s="210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133</v>
      </c>
      <c r="AU116" s="19" t="s">
        <v>131</v>
      </c>
    </row>
    <row r="117" spans="1:65" s="14" customFormat="1" ht="11.25">
      <c r="B117" s="221"/>
      <c r="C117" s="222"/>
      <c r="D117" s="207" t="s">
        <v>135</v>
      </c>
      <c r="E117" s="223" t="s">
        <v>19</v>
      </c>
      <c r="F117" s="224" t="s">
        <v>167</v>
      </c>
      <c r="G117" s="222"/>
      <c r="H117" s="225">
        <v>1.62</v>
      </c>
      <c r="I117" s="226"/>
      <c r="J117" s="222"/>
      <c r="K117" s="222"/>
      <c r="L117" s="227"/>
      <c r="M117" s="228"/>
      <c r="N117" s="229"/>
      <c r="O117" s="229"/>
      <c r="P117" s="229"/>
      <c r="Q117" s="229"/>
      <c r="R117" s="229"/>
      <c r="S117" s="229"/>
      <c r="T117" s="230"/>
      <c r="AT117" s="231" t="s">
        <v>135</v>
      </c>
      <c r="AU117" s="231" t="s">
        <v>131</v>
      </c>
      <c r="AV117" s="14" t="s">
        <v>79</v>
      </c>
      <c r="AW117" s="14" t="s">
        <v>32</v>
      </c>
      <c r="AX117" s="14" t="s">
        <v>77</v>
      </c>
      <c r="AY117" s="231" t="s">
        <v>121</v>
      </c>
    </row>
    <row r="118" spans="1:65" s="2" customFormat="1" ht="21.75" customHeight="1">
      <c r="A118" s="36"/>
      <c r="B118" s="37"/>
      <c r="C118" s="194" t="s">
        <v>168</v>
      </c>
      <c r="D118" s="194" t="s">
        <v>125</v>
      </c>
      <c r="E118" s="195" t="s">
        <v>169</v>
      </c>
      <c r="F118" s="196" t="s">
        <v>170</v>
      </c>
      <c r="G118" s="197" t="s">
        <v>171</v>
      </c>
      <c r="H118" s="198">
        <v>2.9159999999999999</v>
      </c>
      <c r="I118" s="199"/>
      <c r="J118" s="200">
        <f>ROUND(I118*H118,2)</f>
        <v>0</v>
      </c>
      <c r="K118" s="196" t="s">
        <v>129</v>
      </c>
      <c r="L118" s="41"/>
      <c r="M118" s="201" t="s">
        <v>19</v>
      </c>
      <c r="N118" s="202" t="s">
        <v>41</v>
      </c>
      <c r="O118" s="66"/>
      <c r="P118" s="203">
        <f>O118*H118</f>
        <v>0</v>
      </c>
      <c r="Q118" s="203">
        <v>0</v>
      </c>
      <c r="R118" s="203">
        <f>Q118*H118</f>
        <v>0</v>
      </c>
      <c r="S118" s="203">
        <v>0</v>
      </c>
      <c r="T118" s="204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205" t="s">
        <v>130</v>
      </c>
      <c r="AT118" s="205" t="s">
        <v>125</v>
      </c>
      <c r="AU118" s="205" t="s">
        <v>131</v>
      </c>
      <c r="AY118" s="19" t="s">
        <v>121</v>
      </c>
      <c r="BE118" s="206">
        <f>IF(N118="základní",J118,0)</f>
        <v>0</v>
      </c>
      <c r="BF118" s="206">
        <f>IF(N118="snížená",J118,0)</f>
        <v>0</v>
      </c>
      <c r="BG118" s="206">
        <f>IF(N118="zákl. přenesená",J118,0)</f>
        <v>0</v>
      </c>
      <c r="BH118" s="206">
        <f>IF(N118="sníž. přenesená",J118,0)</f>
        <v>0</v>
      </c>
      <c r="BI118" s="206">
        <f>IF(N118="nulová",J118,0)</f>
        <v>0</v>
      </c>
      <c r="BJ118" s="19" t="s">
        <v>77</v>
      </c>
      <c r="BK118" s="206">
        <f>ROUND(I118*H118,2)</f>
        <v>0</v>
      </c>
      <c r="BL118" s="19" t="s">
        <v>130</v>
      </c>
      <c r="BM118" s="205" t="s">
        <v>172</v>
      </c>
    </row>
    <row r="119" spans="1:65" s="2" customFormat="1" ht="39">
      <c r="A119" s="36"/>
      <c r="B119" s="37"/>
      <c r="C119" s="38"/>
      <c r="D119" s="207" t="s">
        <v>133</v>
      </c>
      <c r="E119" s="38"/>
      <c r="F119" s="208" t="s">
        <v>173</v>
      </c>
      <c r="G119" s="38"/>
      <c r="H119" s="38"/>
      <c r="I119" s="117"/>
      <c r="J119" s="38"/>
      <c r="K119" s="38"/>
      <c r="L119" s="41"/>
      <c r="M119" s="209"/>
      <c r="N119" s="210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133</v>
      </c>
      <c r="AU119" s="19" t="s">
        <v>131</v>
      </c>
    </row>
    <row r="120" spans="1:65" s="14" customFormat="1" ht="11.25">
      <c r="B120" s="221"/>
      <c r="C120" s="222"/>
      <c r="D120" s="207" t="s">
        <v>135</v>
      </c>
      <c r="E120" s="223" t="s">
        <v>19</v>
      </c>
      <c r="F120" s="224" t="s">
        <v>174</v>
      </c>
      <c r="G120" s="222"/>
      <c r="H120" s="225">
        <v>2.9159999999999999</v>
      </c>
      <c r="I120" s="226"/>
      <c r="J120" s="222"/>
      <c r="K120" s="222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135</v>
      </c>
      <c r="AU120" s="231" t="s">
        <v>131</v>
      </c>
      <c r="AV120" s="14" t="s">
        <v>79</v>
      </c>
      <c r="AW120" s="14" t="s">
        <v>32</v>
      </c>
      <c r="AX120" s="14" t="s">
        <v>77</v>
      </c>
      <c r="AY120" s="231" t="s">
        <v>121</v>
      </c>
    </row>
    <row r="121" spans="1:65" s="12" customFormat="1" ht="22.9" customHeight="1">
      <c r="B121" s="178"/>
      <c r="C121" s="179"/>
      <c r="D121" s="180" t="s">
        <v>69</v>
      </c>
      <c r="E121" s="192" t="s">
        <v>175</v>
      </c>
      <c r="F121" s="192" t="s">
        <v>176</v>
      </c>
      <c r="G121" s="179"/>
      <c r="H121" s="179"/>
      <c r="I121" s="182"/>
      <c r="J121" s="193">
        <f>BK121</f>
        <v>0</v>
      </c>
      <c r="K121" s="179"/>
      <c r="L121" s="184"/>
      <c r="M121" s="185"/>
      <c r="N121" s="186"/>
      <c r="O121" s="186"/>
      <c r="P121" s="187">
        <f>P122</f>
        <v>0</v>
      </c>
      <c r="Q121" s="186"/>
      <c r="R121" s="187">
        <f>R122</f>
        <v>50.221494799999995</v>
      </c>
      <c r="S121" s="186"/>
      <c r="T121" s="188">
        <f>T122</f>
        <v>0</v>
      </c>
      <c r="AR121" s="189" t="s">
        <v>77</v>
      </c>
      <c r="AT121" s="190" t="s">
        <v>69</v>
      </c>
      <c r="AU121" s="190" t="s">
        <v>77</v>
      </c>
      <c r="AY121" s="189" t="s">
        <v>121</v>
      </c>
      <c r="BK121" s="191">
        <f>BK122</f>
        <v>0</v>
      </c>
    </row>
    <row r="122" spans="1:65" s="12" customFormat="1" ht="20.85" customHeight="1">
      <c r="B122" s="178"/>
      <c r="C122" s="179"/>
      <c r="D122" s="180" t="s">
        <v>69</v>
      </c>
      <c r="E122" s="192" t="s">
        <v>177</v>
      </c>
      <c r="F122" s="192" t="s">
        <v>178</v>
      </c>
      <c r="G122" s="179"/>
      <c r="H122" s="179"/>
      <c r="I122" s="182"/>
      <c r="J122" s="193">
        <f>BK122</f>
        <v>0</v>
      </c>
      <c r="K122" s="179"/>
      <c r="L122" s="184"/>
      <c r="M122" s="185"/>
      <c r="N122" s="186"/>
      <c r="O122" s="186"/>
      <c r="P122" s="187">
        <f>SUM(P123:P147)</f>
        <v>0</v>
      </c>
      <c r="Q122" s="186"/>
      <c r="R122" s="187">
        <f>SUM(R123:R147)</f>
        <v>50.221494799999995</v>
      </c>
      <c r="S122" s="186"/>
      <c r="T122" s="188">
        <f>SUM(T123:T147)</f>
        <v>0</v>
      </c>
      <c r="AR122" s="189" t="s">
        <v>77</v>
      </c>
      <c r="AT122" s="190" t="s">
        <v>69</v>
      </c>
      <c r="AU122" s="190" t="s">
        <v>79</v>
      </c>
      <c r="AY122" s="189" t="s">
        <v>121</v>
      </c>
      <c r="BK122" s="191">
        <f>SUM(BK123:BK147)</f>
        <v>0</v>
      </c>
    </row>
    <row r="123" spans="1:65" s="2" customFormat="1" ht="16.5" customHeight="1">
      <c r="A123" s="36"/>
      <c r="B123" s="37"/>
      <c r="C123" s="194" t="s">
        <v>179</v>
      </c>
      <c r="D123" s="194" t="s">
        <v>125</v>
      </c>
      <c r="E123" s="195" t="s">
        <v>180</v>
      </c>
      <c r="F123" s="196" t="s">
        <v>181</v>
      </c>
      <c r="G123" s="197" t="s">
        <v>182</v>
      </c>
      <c r="H123" s="198">
        <v>4</v>
      </c>
      <c r="I123" s="199"/>
      <c r="J123" s="200">
        <f>ROUND(I123*H123,2)</f>
        <v>0</v>
      </c>
      <c r="K123" s="196" t="s">
        <v>129</v>
      </c>
      <c r="L123" s="41"/>
      <c r="M123" s="201" t="s">
        <v>19</v>
      </c>
      <c r="N123" s="202" t="s">
        <v>41</v>
      </c>
      <c r="O123" s="66"/>
      <c r="P123" s="203">
        <f>O123*H123</f>
        <v>0</v>
      </c>
      <c r="Q123" s="203">
        <v>0.10956</v>
      </c>
      <c r="R123" s="203">
        <f>Q123*H123</f>
        <v>0.43824000000000002</v>
      </c>
      <c r="S123" s="203">
        <v>0</v>
      </c>
      <c r="T123" s="204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05" t="s">
        <v>130</v>
      </c>
      <c r="AT123" s="205" t="s">
        <v>125</v>
      </c>
      <c r="AU123" s="205" t="s">
        <v>131</v>
      </c>
      <c r="AY123" s="19" t="s">
        <v>121</v>
      </c>
      <c r="BE123" s="206">
        <f>IF(N123="základní",J123,0)</f>
        <v>0</v>
      </c>
      <c r="BF123" s="206">
        <f>IF(N123="snížená",J123,0)</f>
        <v>0</v>
      </c>
      <c r="BG123" s="206">
        <f>IF(N123="zákl. přenesená",J123,0)</f>
        <v>0</v>
      </c>
      <c r="BH123" s="206">
        <f>IF(N123="sníž. přenesená",J123,0)</f>
        <v>0</v>
      </c>
      <c r="BI123" s="206">
        <f>IF(N123="nulová",J123,0)</f>
        <v>0</v>
      </c>
      <c r="BJ123" s="19" t="s">
        <v>77</v>
      </c>
      <c r="BK123" s="206">
        <f>ROUND(I123*H123,2)</f>
        <v>0</v>
      </c>
      <c r="BL123" s="19" t="s">
        <v>130</v>
      </c>
      <c r="BM123" s="205" t="s">
        <v>183</v>
      </c>
    </row>
    <row r="124" spans="1:65" s="2" customFormat="1" ht="29.25">
      <c r="A124" s="36"/>
      <c r="B124" s="37"/>
      <c r="C124" s="38"/>
      <c r="D124" s="207" t="s">
        <v>133</v>
      </c>
      <c r="E124" s="38"/>
      <c r="F124" s="208" t="s">
        <v>184</v>
      </c>
      <c r="G124" s="38"/>
      <c r="H124" s="38"/>
      <c r="I124" s="117"/>
      <c r="J124" s="38"/>
      <c r="K124" s="38"/>
      <c r="L124" s="41"/>
      <c r="M124" s="209"/>
      <c r="N124" s="210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133</v>
      </c>
      <c r="AU124" s="19" t="s">
        <v>131</v>
      </c>
    </row>
    <row r="125" spans="1:65" s="14" customFormat="1" ht="11.25">
      <c r="B125" s="221"/>
      <c r="C125" s="222"/>
      <c r="D125" s="207" t="s">
        <v>135</v>
      </c>
      <c r="E125" s="223" t="s">
        <v>19</v>
      </c>
      <c r="F125" s="224" t="s">
        <v>130</v>
      </c>
      <c r="G125" s="222"/>
      <c r="H125" s="225">
        <v>4</v>
      </c>
      <c r="I125" s="226"/>
      <c r="J125" s="222"/>
      <c r="K125" s="222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135</v>
      </c>
      <c r="AU125" s="231" t="s">
        <v>131</v>
      </c>
      <c r="AV125" s="14" t="s">
        <v>79</v>
      </c>
      <c r="AW125" s="14" t="s">
        <v>32</v>
      </c>
      <c r="AX125" s="14" t="s">
        <v>70</v>
      </c>
      <c r="AY125" s="231" t="s">
        <v>121</v>
      </c>
    </row>
    <row r="126" spans="1:65" s="15" customFormat="1" ht="11.25">
      <c r="B126" s="232"/>
      <c r="C126" s="233"/>
      <c r="D126" s="207" t="s">
        <v>135</v>
      </c>
      <c r="E126" s="234" t="s">
        <v>19</v>
      </c>
      <c r="F126" s="235" t="s">
        <v>139</v>
      </c>
      <c r="G126" s="233"/>
      <c r="H126" s="236">
        <v>4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AT126" s="242" t="s">
        <v>135</v>
      </c>
      <c r="AU126" s="242" t="s">
        <v>131</v>
      </c>
      <c r="AV126" s="15" t="s">
        <v>131</v>
      </c>
      <c r="AW126" s="15" t="s">
        <v>32</v>
      </c>
      <c r="AX126" s="15" t="s">
        <v>77</v>
      </c>
      <c r="AY126" s="242" t="s">
        <v>121</v>
      </c>
    </row>
    <row r="127" spans="1:65" s="2" customFormat="1" ht="21.75" customHeight="1">
      <c r="A127" s="36"/>
      <c r="B127" s="37"/>
      <c r="C127" s="194" t="s">
        <v>123</v>
      </c>
      <c r="D127" s="194" t="s">
        <v>125</v>
      </c>
      <c r="E127" s="195" t="s">
        <v>185</v>
      </c>
      <c r="F127" s="196" t="s">
        <v>186</v>
      </c>
      <c r="G127" s="197" t="s">
        <v>128</v>
      </c>
      <c r="H127" s="198">
        <v>3.24</v>
      </c>
      <c r="I127" s="199"/>
      <c r="J127" s="200">
        <f>ROUND(I127*H127,2)</f>
        <v>0</v>
      </c>
      <c r="K127" s="196" t="s">
        <v>129</v>
      </c>
      <c r="L127" s="41"/>
      <c r="M127" s="201" t="s">
        <v>19</v>
      </c>
      <c r="N127" s="202" t="s">
        <v>41</v>
      </c>
      <c r="O127" s="66"/>
      <c r="P127" s="203">
        <f>O127*H127</f>
        <v>0</v>
      </c>
      <c r="Q127" s="203">
        <v>0.50077000000000005</v>
      </c>
      <c r="R127" s="203">
        <f>Q127*H127</f>
        <v>1.6224948000000003</v>
      </c>
      <c r="S127" s="203">
        <v>0</v>
      </c>
      <c r="T127" s="204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05" t="s">
        <v>130</v>
      </c>
      <c r="AT127" s="205" t="s">
        <v>125</v>
      </c>
      <c r="AU127" s="205" t="s">
        <v>131</v>
      </c>
      <c r="AY127" s="19" t="s">
        <v>121</v>
      </c>
      <c r="BE127" s="206">
        <f>IF(N127="základní",J127,0)</f>
        <v>0</v>
      </c>
      <c r="BF127" s="206">
        <f>IF(N127="snížená",J127,0)</f>
        <v>0</v>
      </c>
      <c r="BG127" s="206">
        <f>IF(N127="zákl. přenesená",J127,0)</f>
        <v>0</v>
      </c>
      <c r="BH127" s="206">
        <f>IF(N127="sníž. přenesená",J127,0)</f>
        <v>0</v>
      </c>
      <c r="BI127" s="206">
        <f>IF(N127="nulová",J127,0)</f>
        <v>0</v>
      </c>
      <c r="BJ127" s="19" t="s">
        <v>77</v>
      </c>
      <c r="BK127" s="206">
        <f>ROUND(I127*H127,2)</f>
        <v>0</v>
      </c>
      <c r="BL127" s="19" t="s">
        <v>130</v>
      </c>
      <c r="BM127" s="205" t="s">
        <v>187</v>
      </c>
    </row>
    <row r="128" spans="1:65" s="2" customFormat="1" ht="48.75">
      <c r="A128" s="36"/>
      <c r="B128" s="37"/>
      <c r="C128" s="38"/>
      <c r="D128" s="207" t="s">
        <v>133</v>
      </c>
      <c r="E128" s="38"/>
      <c r="F128" s="208" t="s">
        <v>188</v>
      </c>
      <c r="G128" s="38"/>
      <c r="H128" s="38"/>
      <c r="I128" s="117"/>
      <c r="J128" s="38"/>
      <c r="K128" s="38"/>
      <c r="L128" s="41"/>
      <c r="M128" s="209"/>
      <c r="N128" s="210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133</v>
      </c>
      <c r="AU128" s="19" t="s">
        <v>131</v>
      </c>
    </row>
    <row r="129" spans="1:65" s="13" customFormat="1" ht="11.25">
      <c r="B129" s="211"/>
      <c r="C129" s="212"/>
      <c r="D129" s="207" t="s">
        <v>135</v>
      </c>
      <c r="E129" s="213" t="s">
        <v>19</v>
      </c>
      <c r="F129" s="214" t="s">
        <v>189</v>
      </c>
      <c r="G129" s="212"/>
      <c r="H129" s="213" t="s">
        <v>19</v>
      </c>
      <c r="I129" s="215"/>
      <c r="J129" s="212"/>
      <c r="K129" s="212"/>
      <c r="L129" s="216"/>
      <c r="M129" s="217"/>
      <c r="N129" s="218"/>
      <c r="O129" s="218"/>
      <c r="P129" s="218"/>
      <c r="Q129" s="218"/>
      <c r="R129" s="218"/>
      <c r="S129" s="218"/>
      <c r="T129" s="219"/>
      <c r="AT129" s="220" t="s">
        <v>135</v>
      </c>
      <c r="AU129" s="220" t="s">
        <v>131</v>
      </c>
      <c r="AV129" s="13" t="s">
        <v>77</v>
      </c>
      <c r="AW129" s="13" t="s">
        <v>32</v>
      </c>
      <c r="AX129" s="13" t="s">
        <v>70</v>
      </c>
      <c r="AY129" s="220" t="s">
        <v>121</v>
      </c>
    </row>
    <row r="130" spans="1:65" s="14" customFormat="1" ht="11.25">
      <c r="B130" s="221"/>
      <c r="C130" s="222"/>
      <c r="D130" s="207" t="s">
        <v>135</v>
      </c>
      <c r="E130" s="223" t="s">
        <v>19</v>
      </c>
      <c r="F130" s="224" t="s">
        <v>190</v>
      </c>
      <c r="G130" s="222"/>
      <c r="H130" s="225">
        <v>3.24</v>
      </c>
      <c r="I130" s="226"/>
      <c r="J130" s="222"/>
      <c r="K130" s="222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135</v>
      </c>
      <c r="AU130" s="231" t="s">
        <v>131</v>
      </c>
      <c r="AV130" s="14" t="s">
        <v>79</v>
      </c>
      <c r="AW130" s="14" t="s">
        <v>32</v>
      </c>
      <c r="AX130" s="14" t="s">
        <v>70</v>
      </c>
      <c r="AY130" s="231" t="s">
        <v>121</v>
      </c>
    </row>
    <row r="131" spans="1:65" s="15" customFormat="1" ht="11.25">
      <c r="B131" s="232"/>
      <c r="C131" s="233"/>
      <c r="D131" s="207" t="s">
        <v>135</v>
      </c>
      <c r="E131" s="234" t="s">
        <v>19</v>
      </c>
      <c r="F131" s="235" t="s">
        <v>139</v>
      </c>
      <c r="G131" s="233"/>
      <c r="H131" s="236">
        <v>3.24</v>
      </c>
      <c r="I131" s="237"/>
      <c r="J131" s="233"/>
      <c r="K131" s="233"/>
      <c r="L131" s="238"/>
      <c r="M131" s="239"/>
      <c r="N131" s="240"/>
      <c r="O131" s="240"/>
      <c r="P131" s="240"/>
      <c r="Q131" s="240"/>
      <c r="R131" s="240"/>
      <c r="S131" s="240"/>
      <c r="T131" s="241"/>
      <c r="AT131" s="242" t="s">
        <v>135</v>
      </c>
      <c r="AU131" s="242" t="s">
        <v>131</v>
      </c>
      <c r="AV131" s="15" t="s">
        <v>131</v>
      </c>
      <c r="AW131" s="15" t="s">
        <v>32</v>
      </c>
      <c r="AX131" s="15" t="s">
        <v>70</v>
      </c>
      <c r="AY131" s="242" t="s">
        <v>121</v>
      </c>
    </row>
    <row r="132" spans="1:65" s="16" customFormat="1" ht="11.25">
      <c r="B132" s="243"/>
      <c r="C132" s="244"/>
      <c r="D132" s="207" t="s">
        <v>135</v>
      </c>
      <c r="E132" s="245" t="s">
        <v>19</v>
      </c>
      <c r="F132" s="246" t="s">
        <v>140</v>
      </c>
      <c r="G132" s="244"/>
      <c r="H132" s="247">
        <v>3.24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AT132" s="253" t="s">
        <v>135</v>
      </c>
      <c r="AU132" s="253" t="s">
        <v>131</v>
      </c>
      <c r="AV132" s="16" t="s">
        <v>130</v>
      </c>
      <c r="AW132" s="16" t="s">
        <v>32</v>
      </c>
      <c r="AX132" s="16" t="s">
        <v>77</v>
      </c>
      <c r="AY132" s="253" t="s">
        <v>121</v>
      </c>
    </row>
    <row r="133" spans="1:65" s="2" customFormat="1" ht="33" customHeight="1">
      <c r="A133" s="36"/>
      <c r="B133" s="37"/>
      <c r="C133" s="194" t="s">
        <v>191</v>
      </c>
      <c r="D133" s="194" t="s">
        <v>125</v>
      </c>
      <c r="E133" s="195" t="s">
        <v>192</v>
      </c>
      <c r="F133" s="196" t="s">
        <v>193</v>
      </c>
      <c r="G133" s="197" t="s">
        <v>128</v>
      </c>
      <c r="H133" s="198">
        <v>38</v>
      </c>
      <c r="I133" s="199"/>
      <c r="J133" s="200">
        <f>ROUND(I133*H133,2)</f>
        <v>0</v>
      </c>
      <c r="K133" s="196" t="s">
        <v>129</v>
      </c>
      <c r="L133" s="41"/>
      <c r="M133" s="201" t="s">
        <v>19</v>
      </c>
      <c r="N133" s="202" t="s">
        <v>41</v>
      </c>
      <c r="O133" s="66"/>
      <c r="P133" s="203">
        <f>O133*H133</f>
        <v>0</v>
      </c>
      <c r="Q133" s="203">
        <v>0.97585999999999995</v>
      </c>
      <c r="R133" s="203">
        <f>Q133*H133</f>
        <v>37.082679999999996</v>
      </c>
      <c r="S133" s="203">
        <v>0</v>
      </c>
      <c r="T133" s="204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5" t="s">
        <v>130</v>
      </c>
      <c r="AT133" s="205" t="s">
        <v>125</v>
      </c>
      <c r="AU133" s="205" t="s">
        <v>131</v>
      </c>
      <c r="AY133" s="19" t="s">
        <v>121</v>
      </c>
      <c r="BE133" s="206">
        <f>IF(N133="základní",J133,0)</f>
        <v>0</v>
      </c>
      <c r="BF133" s="206">
        <f>IF(N133="snížená",J133,0)</f>
        <v>0</v>
      </c>
      <c r="BG133" s="206">
        <f>IF(N133="zákl. přenesená",J133,0)</f>
        <v>0</v>
      </c>
      <c r="BH133" s="206">
        <f>IF(N133="sníž. přenesená",J133,0)</f>
        <v>0</v>
      </c>
      <c r="BI133" s="206">
        <f>IF(N133="nulová",J133,0)</f>
        <v>0</v>
      </c>
      <c r="BJ133" s="19" t="s">
        <v>77</v>
      </c>
      <c r="BK133" s="206">
        <f>ROUND(I133*H133,2)</f>
        <v>0</v>
      </c>
      <c r="BL133" s="19" t="s">
        <v>130</v>
      </c>
      <c r="BM133" s="205" t="s">
        <v>194</v>
      </c>
    </row>
    <row r="134" spans="1:65" s="14" customFormat="1" ht="11.25">
      <c r="B134" s="221"/>
      <c r="C134" s="222"/>
      <c r="D134" s="207" t="s">
        <v>135</v>
      </c>
      <c r="E134" s="223" t="s">
        <v>19</v>
      </c>
      <c r="F134" s="224" t="s">
        <v>195</v>
      </c>
      <c r="G134" s="222"/>
      <c r="H134" s="225">
        <v>38</v>
      </c>
      <c r="I134" s="226"/>
      <c r="J134" s="222"/>
      <c r="K134" s="222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135</v>
      </c>
      <c r="AU134" s="231" t="s">
        <v>131</v>
      </c>
      <c r="AV134" s="14" t="s">
        <v>79</v>
      </c>
      <c r="AW134" s="14" t="s">
        <v>32</v>
      </c>
      <c r="AX134" s="14" t="s">
        <v>70</v>
      </c>
      <c r="AY134" s="231" t="s">
        <v>121</v>
      </c>
    </row>
    <row r="135" spans="1:65" s="15" customFormat="1" ht="11.25">
      <c r="B135" s="232"/>
      <c r="C135" s="233"/>
      <c r="D135" s="207" t="s">
        <v>135</v>
      </c>
      <c r="E135" s="234" t="s">
        <v>19</v>
      </c>
      <c r="F135" s="235" t="s">
        <v>139</v>
      </c>
      <c r="G135" s="233"/>
      <c r="H135" s="236">
        <v>38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AT135" s="242" t="s">
        <v>135</v>
      </c>
      <c r="AU135" s="242" t="s">
        <v>131</v>
      </c>
      <c r="AV135" s="15" t="s">
        <v>131</v>
      </c>
      <c r="AW135" s="15" t="s">
        <v>32</v>
      </c>
      <c r="AX135" s="15" t="s">
        <v>77</v>
      </c>
      <c r="AY135" s="242" t="s">
        <v>121</v>
      </c>
    </row>
    <row r="136" spans="1:65" s="2" customFormat="1" ht="33" customHeight="1">
      <c r="A136" s="36"/>
      <c r="B136" s="37"/>
      <c r="C136" s="194" t="s">
        <v>196</v>
      </c>
      <c r="D136" s="194" t="s">
        <v>125</v>
      </c>
      <c r="E136" s="195" t="s">
        <v>197</v>
      </c>
      <c r="F136" s="196" t="s">
        <v>198</v>
      </c>
      <c r="G136" s="197" t="s">
        <v>128</v>
      </c>
      <c r="H136" s="198">
        <v>14</v>
      </c>
      <c r="I136" s="199"/>
      <c r="J136" s="200">
        <f>ROUND(I136*H136,2)</f>
        <v>0</v>
      </c>
      <c r="K136" s="196" t="s">
        <v>129</v>
      </c>
      <c r="L136" s="41"/>
      <c r="M136" s="201" t="s">
        <v>19</v>
      </c>
      <c r="N136" s="202" t="s">
        <v>41</v>
      </c>
      <c r="O136" s="66"/>
      <c r="P136" s="203">
        <f>O136*H136</f>
        <v>0</v>
      </c>
      <c r="Q136" s="203">
        <v>0.70872000000000002</v>
      </c>
      <c r="R136" s="203">
        <f>Q136*H136</f>
        <v>9.9220800000000011</v>
      </c>
      <c r="S136" s="203">
        <v>0</v>
      </c>
      <c r="T136" s="204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5" t="s">
        <v>130</v>
      </c>
      <c r="AT136" s="205" t="s">
        <v>125</v>
      </c>
      <c r="AU136" s="205" t="s">
        <v>131</v>
      </c>
      <c r="AY136" s="19" t="s">
        <v>121</v>
      </c>
      <c r="BE136" s="206">
        <f>IF(N136="základní",J136,0)</f>
        <v>0</v>
      </c>
      <c r="BF136" s="206">
        <f>IF(N136="snížená",J136,0)</f>
        <v>0</v>
      </c>
      <c r="BG136" s="206">
        <f>IF(N136="zákl. přenesená",J136,0)</f>
        <v>0</v>
      </c>
      <c r="BH136" s="206">
        <f>IF(N136="sníž. přenesená",J136,0)</f>
        <v>0</v>
      </c>
      <c r="BI136" s="206">
        <f>IF(N136="nulová",J136,0)</f>
        <v>0</v>
      </c>
      <c r="BJ136" s="19" t="s">
        <v>77</v>
      </c>
      <c r="BK136" s="206">
        <f>ROUND(I136*H136,2)</f>
        <v>0</v>
      </c>
      <c r="BL136" s="19" t="s">
        <v>130</v>
      </c>
      <c r="BM136" s="205" t="s">
        <v>199</v>
      </c>
    </row>
    <row r="137" spans="1:65" s="14" customFormat="1" ht="11.25">
      <c r="B137" s="221"/>
      <c r="C137" s="222"/>
      <c r="D137" s="207" t="s">
        <v>135</v>
      </c>
      <c r="E137" s="223" t="s">
        <v>19</v>
      </c>
      <c r="F137" s="224" t="s">
        <v>200</v>
      </c>
      <c r="G137" s="222"/>
      <c r="H137" s="225">
        <v>14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135</v>
      </c>
      <c r="AU137" s="231" t="s">
        <v>131</v>
      </c>
      <c r="AV137" s="14" t="s">
        <v>79</v>
      </c>
      <c r="AW137" s="14" t="s">
        <v>32</v>
      </c>
      <c r="AX137" s="14" t="s">
        <v>70</v>
      </c>
      <c r="AY137" s="231" t="s">
        <v>121</v>
      </c>
    </row>
    <row r="138" spans="1:65" s="15" customFormat="1" ht="11.25">
      <c r="B138" s="232"/>
      <c r="C138" s="233"/>
      <c r="D138" s="207" t="s">
        <v>135</v>
      </c>
      <c r="E138" s="234" t="s">
        <v>19</v>
      </c>
      <c r="F138" s="235" t="s">
        <v>139</v>
      </c>
      <c r="G138" s="233"/>
      <c r="H138" s="236">
        <v>14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AT138" s="242" t="s">
        <v>135</v>
      </c>
      <c r="AU138" s="242" t="s">
        <v>131</v>
      </c>
      <c r="AV138" s="15" t="s">
        <v>131</v>
      </c>
      <c r="AW138" s="15" t="s">
        <v>32</v>
      </c>
      <c r="AX138" s="15" t="s">
        <v>70</v>
      </c>
      <c r="AY138" s="242" t="s">
        <v>121</v>
      </c>
    </row>
    <row r="139" spans="1:65" s="16" customFormat="1" ht="11.25">
      <c r="B139" s="243"/>
      <c r="C139" s="244"/>
      <c r="D139" s="207" t="s">
        <v>135</v>
      </c>
      <c r="E139" s="245" t="s">
        <v>19</v>
      </c>
      <c r="F139" s="246" t="s">
        <v>140</v>
      </c>
      <c r="G139" s="244"/>
      <c r="H139" s="247">
        <v>14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AT139" s="253" t="s">
        <v>135</v>
      </c>
      <c r="AU139" s="253" t="s">
        <v>131</v>
      </c>
      <c r="AV139" s="16" t="s">
        <v>130</v>
      </c>
      <c r="AW139" s="16" t="s">
        <v>32</v>
      </c>
      <c r="AX139" s="16" t="s">
        <v>77</v>
      </c>
      <c r="AY139" s="253" t="s">
        <v>121</v>
      </c>
    </row>
    <row r="140" spans="1:65" s="2" customFormat="1" ht="16.5" customHeight="1">
      <c r="A140" s="36"/>
      <c r="B140" s="37"/>
      <c r="C140" s="194" t="s">
        <v>8</v>
      </c>
      <c r="D140" s="194" t="s">
        <v>125</v>
      </c>
      <c r="E140" s="195" t="s">
        <v>201</v>
      </c>
      <c r="F140" s="196" t="s">
        <v>202</v>
      </c>
      <c r="G140" s="197" t="s">
        <v>143</v>
      </c>
      <c r="H140" s="198">
        <v>0.57799999999999996</v>
      </c>
      <c r="I140" s="199"/>
      <c r="J140" s="200">
        <f>ROUND(I140*H140,2)</f>
        <v>0</v>
      </c>
      <c r="K140" s="196" t="s">
        <v>129</v>
      </c>
      <c r="L140" s="41"/>
      <c r="M140" s="201" t="s">
        <v>19</v>
      </c>
      <c r="N140" s="202" t="s">
        <v>41</v>
      </c>
      <c r="O140" s="66"/>
      <c r="P140" s="203">
        <f>O140*H140</f>
        <v>0</v>
      </c>
      <c r="Q140" s="203">
        <v>0</v>
      </c>
      <c r="R140" s="203">
        <f>Q140*H140</f>
        <v>0</v>
      </c>
      <c r="S140" s="203">
        <v>0</v>
      </c>
      <c r="T140" s="204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5" t="s">
        <v>130</v>
      </c>
      <c r="AT140" s="205" t="s">
        <v>125</v>
      </c>
      <c r="AU140" s="205" t="s">
        <v>131</v>
      </c>
      <c r="AY140" s="19" t="s">
        <v>121</v>
      </c>
      <c r="BE140" s="206">
        <f>IF(N140="základní",J140,0)</f>
        <v>0</v>
      </c>
      <c r="BF140" s="206">
        <f>IF(N140="snížená",J140,0)</f>
        <v>0</v>
      </c>
      <c r="BG140" s="206">
        <f>IF(N140="zákl. přenesená",J140,0)</f>
        <v>0</v>
      </c>
      <c r="BH140" s="206">
        <f>IF(N140="sníž. přenesená",J140,0)</f>
        <v>0</v>
      </c>
      <c r="BI140" s="206">
        <f>IF(N140="nulová",J140,0)</f>
        <v>0</v>
      </c>
      <c r="BJ140" s="19" t="s">
        <v>77</v>
      </c>
      <c r="BK140" s="206">
        <f>ROUND(I140*H140,2)</f>
        <v>0</v>
      </c>
      <c r="BL140" s="19" t="s">
        <v>130</v>
      </c>
      <c r="BM140" s="205" t="s">
        <v>203</v>
      </c>
    </row>
    <row r="141" spans="1:65" s="2" customFormat="1" ht="48.75">
      <c r="A141" s="36"/>
      <c r="B141" s="37"/>
      <c r="C141" s="38"/>
      <c r="D141" s="207" t="s">
        <v>133</v>
      </c>
      <c r="E141" s="38"/>
      <c r="F141" s="208" t="s">
        <v>204</v>
      </c>
      <c r="G141" s="38"/>
      <c r="H141" s="38"/>
      <c r="I141" s="117"/>
      <c r="J141" s="38"/>
      <c r="K141" s="38"/>
      <c r="L141" s="41"/>
      <c r="M141" s="209"/>
      <c r="N141" s="210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133</v>
      </c>
      <c r="AU141" s="19" t="s">
        <v>131</v>
      </c>
    </row>
    <row r="142" spans="1:65" s="14" customFormat="1" ht="11.25">
      <c r="B142" s="221"/>
      <c r="C142" s="222"/>
      <c r="D142" s="207" t="s">
        <v>135</v>
      </c>
      <c r="E142" s="223" t="s">
        <v>19</v>
      </c>
      <c r="F142" s="224" t="s">
        <v>205</v>
      </c>
      <c r="G142" s="222"/>
      <c r="H142" s="225">
        <v>0.52500000000000002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135</v>
      </c>
      <c r="AU142" s="231" t="s">
        <v>131</v>
      </c>
      <c r="AV142" s="14" t="s">
        <v>79</v>
      </c>
      <c r="AW142" s="14" t="s">
        <v>32</v>
      </c>
      <c r="AX142" s="14" t="s">
        <v>70</v>
      </c>
      <c r="AY142" s="231" t="s">
        <v>121</v>
      </c>
    </row>
    <row r="143" spans="1:65" s="15" customFormat="1" ht="11.25">
      <c r="B143" s="232"/>
      <c r="C143" s="233"/>
      <c r="D143" s="207" t="s">
        <v>135</v>
      </c>
      <c r="E143" s="234" t="s">
        <v>19</v>
      </c>
      <c r="F143" s="235" t="s">
        <v>139</v>
      </c>
      <c r="G143" s="233"/>
      <c r="H143" s="236">
        <v>0.52500000000000002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AT143" s="242" t="s">
        <v>135</v>
      </c>
      <c r="AU143" s="242" t="s">
        <v>131</v>
      </c>
      <c r="AV143" s="15" t="s">
        <v>131</v>
      </c>
      <c r="AW143" s="15" t="s">
        <v>32</v>
      </c>
      <c r="AX143" s="15" t="s">
        <v>77</v>
      </c>
      <c r="AY143" s="242" t="s">
        <v>121</v>
      </c>
    </row>
    <row r="144" spans="1:65" s="14" customFormat="1" ht="11.25">
      <c r="B144" s="221"/>
      <c r="C144" s="222"/>
      <c r="D144" s="207" t="s">
        <v>135</v>
      </c>
      <c r="E144" s="222"/>
      <c r="F144" s="224" t="s">
        <v>206</v>
      </c>
      <c r="G144" s="222"/>
      <c r="H144" s="225">
        <v>0.57799999999999996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135</v>
      </c>
      <c r="AU144" s="231" t="s">
        <v>131</v>
      </c>
      <c r="AV144" s="14" t="s">
        <v>79</v>
      </c>
      <c r="AW144" s="14" t="s">
        <v>4</v>
      </c>
      <c r="AX144" s="14" t="s">
        <v>77</v>
      </c>
      <c r="AY144" s="231" t="s">
        <v>121</v>
      </c>
    </row>
    <row r="145" spans="1:65" s="2" customFormat="1" ht="21.75" customHeight="1">
      <c r="A145" s="36"/>
      <c r="B145" s="37"/>
      <c r="C145" s="254" t="s">
        <v>147</v>
      </c>
      <c r="D145" s="254" t="s">
        <v>207</v>
      </c>
      <c r="E145" s="255" t="s">
        <v>208</v>
      </c>
      <c r="F145" s="256" t="s">
        <v>209</v>
      </c>
      <c r="G145" s="257" t="s">
        <v>171</v>
      </c>
      <c r="H145" s="258">
        <v>1.1559999999999999</v>
      </c>
      <c r="I145" s="259"/>
      <c r="J145" s="260">
        <f>ROUND(I145*H145,2)</f>
        <v>0</v>
      </c>
      <c r="K145" s="256" t="s">
        <v>210</v>
      </c>
      <c r="L145" s="261"/>
      <c r="M145" s="262" t="s">
        <v>19</v>
      </c>
      <c r="N145" s="263" t="s">
        <v>41</v>
      </c>
      <c r="O145" s="66"/>
      <c r="P145" s="203">
        <f>O145*H145</f>
        <v>0</v>
      </c>
      <c r="Q145" s="203">
        <v>1</v>
      </c>
      <c r="R145" s="203">
        <f>Q145*H145</f>
        <v>1.1559999999999999</v>
      </c>
      <c r="S145" s="203">
        <v>0</v>
      </c>
      <c r="T145" s="204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5" t="s">
        <v>162</v>
      </c>
      <c r="AT145" s="205" t="s">
        <v>207</v>
      </c>
      <c r="AU145" s="205" t="s">
        <v>131</v>
      </c>
      <c r="AY145" s="19" t="s">
        <v>121</v>
      </c>
      <c r="BE145" s="206">
        <f>IF(N145="základní",J145,0)</f>
        <v>0</v>
      </c>
      <c r="BF145" s="206">
        <f>IF(N145="snížená",J145,0)</f>
        <v>0</v>
      </c>
      <c r="BG145" s="206">
        <f>IF(N145="zákl. přenesená",J145,0)</f>
        <v>0</v>
      </c>
      <c r="BH145" s="206">
        <f>IF(N145="sníž. přenesená",J145,0)</f>
        <v>0</v>
      </c>
      <c r="BI145" s="206">
        <f>IF(N145="nulová",J145,0)</f>
        <v>0</v>
      </c>
      <c r="BJ145" s="19" t="s">
        <v>77</v>
      </c>
      <c r="BK145" s="206">
        <f>ROUND(I145*H145,2)</f>
        <v>0</v>
      </c>
      <c r="BL145" s="19" t="s">
        <v>130</v>
      </c>
      <c r="BM145" s="205" t="s">
        <v>211</v>
      </c>
    </row>
    <row r="146" spans="1:65" s="14" customFormat="1" ht="11.25">
      <c r="B146" s="221"/>
      <c r="C146" s="222"/>
      <c r="D146" s="207" t="s">
        <v>135</v>
      </c>
      <c r="E146" s="223" t="s">
        <v>19</v>
      </c>
      <c r="F146" s="224" t="s">
        <v>212</v>
      </c>
      <c r="G146" s="222"/>
      <c r="H146" s="225">
        <v>1.1559999999999999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135</v>
      </c>
      <c r="AU146" s="231" t="s">
        <v>131</v>
      </c>
      <c r="AV146" s="14" t="s">
        <v>79</v>
      </c>
      <c r="AW146" s="14" t="s">
        <v>32</v>
      </c>
      <c r="AX146" s="14" t="s">
        <v>70</v>
      </c>
      <c r="AY146" s="231" t="s">
        <v>121</v>
      </c>
    </row>
    <row r="147" spans="1:65" s="15" customFormat="1" ht="11.25">
      <c r="B147" s="232"/>
      <c r="C147" s="233"/>
      <c r="D147" s="207" t="s">
        <v>135</v>
      </c>
      <c r="E147" s="234" t="s">
        <v>19</v>
      </c>
      <c r="F147" s="235" t="s">
        <v>139</v>
      </c>
      <c r="G147" s="233"/>
      <c r="H147" s="236">
        <v>1.1559999999999999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AT147" s="242" t="s">
        <v>135</v>
      </c>
      <c r="AU147" s="242" t="s">
        <v>131</v>
      </c>
      <c r="AV147" s="15" t="s">
        <v>131</v>
      </c>
      <c r="AW147" s="15" t="s">
        <v>32</v>
      </c>
      <c r="AX147" s="15" t="s">
        <v>77</v>
      </c>
      <c r="AY147" s="242" t="s">
        <v>121</v>
      </c>
    </row>
    <row r="148" spans="1:65" s="12" customFormat="1" ht="22.9" customHeight="1">
      <c r="B148" s="178"/>
      <c r="C148" s="179"/>
      <c r="D148" s="180" t="s">
        <v>69</v>
      </c>
      <c r="E148" s="192" t="s">
        <v>168</v>
      </c>
      <c r="F148" s="192" t="s">
        <v>213</v>
      </c>
      <c r="G148" s="179"/>
      <c r="H148" s="179"/>
      <c r="I148" s="182"/>
      <c r="J148" s="193">
        <f>BK148</f>
        <v>0</v>
      </c>
      <c r="K148" s="179"/>
      <c r="L148" s="184"/>
      <c r="M148" s="185"/>
      <c r="N148" s="186"/>
      <c r="O148" s="186"/>
      <c r="P148" s="187">
        <v>0</v>
      </c>
      <c r="Q148" s="186"/>
      <c r="R148" s="187">
        <v>0</v>
      </c>
      <c r="S148" s="186"/>
      <c r="T148" s="188">
        <v>0</v>
      </c>
      <c r="AR148" s="189" t="s">
        <v>77</v>
      </c>
      <c r="AT148" s="190" t="s">
        <v>69</v>
      </c>
      <c r="AU148" s="190" t="s">
        <v>77</v>
      </c>
      <c r="AY148" s="189" t="s">
        <v>121</v>
      </c>
      <c r="BK148" s="191">
        <v>0</v>
      </c>
    </row>
    <row r="149" spans="1:65" s="12" customFormat="1" ht="22.9" customHeight="1">
      <c r="B149" s="178"/>
      <c r="C149" s="179"/>
      <c r="D149" s="180" t="s">
        <v>69</v>
      </c>
      <c r="E149" s="192" t="s">
        <v>214</v>
      </c>
      <c r="F149" s="192" t="s">
        <v>215</v>
      </c>
      <c r="G149" s="179"/>
      <c r="H149" s="179"/>
      <c r="I149" s="182"/>
      <c r="J149" s="193">
        <f>BK149</f>
        <v>0</v>
      </c>
      <c r="K149" s="179"/>
      <c r="L149" s="184"/>
      <c r="M149" s="185"/>
      <c r="N149" s="186"/>
      <c r="O149" s="186"/>
      <c r="P149" s="187">
        <f>SUM(P150:P159)</f>
        <v>0</v>
      </c>
      <c r="Q149" s="186"/>
      <c r="R149" s="187">
        <f>SUM(R150:R159)</f>
        <v>0</v>
      </c>
      <c r="S149" s="186"/>
      <c r="T149" s="188">
        <f>SUM(T150:T159)</f>
        <v>0</v>
      </c>
      <c r="AR149" s="189" t="s">
        <v>77</v>
      </c>
      <c r="AT149" s="190" t="s">
        <v>69</v>
      </c>
      <c r="AU149" s="190" t="s">
        <v>77</v>
      </c>
      <c r="AY149" s="189" t="s">
        <v>121</v>
      </c>
      <c r="BK149" s="191">
        <f>SUM(BK150:BK159)</f>
        <v>0</v>
      </c>
    </row>
    <row r="150" spans="1:65" s="2" customFormat="1" ht="16.5" customHeight="1">
      <c r="A150" s="36"/>
      <c r="B150" s="37"/>
      <c r="C150" s="194" t="s">
        <v>216</v>
      </c>
      <c r="D150" s="194" t="s">
        <v>125</v>
      </c>
      <c r="E150" s="195" t="s">
        <v>217</v>
      </c>
      <c r="F150" s="196" t="s">
        <v>218</v>
      </c>
      <c r="G150" s="197" t="s">
        <v>171</v>
      </c>
      <c r="H150" s="198">
        <v>15.08</v>
      </c>
      <c r="I150" s="199"/>
      <c r="J150" s="200">
        <f>ROUND(I150*H150,2)</f>
        <v>0</v>
      </c>
      <c r="K150" s="196" t="s">
        <v>129</v>
      </c>
      <c r="L150" s="41"/>
      <c r="M150" s="201" t="s">
        <v>19</v>
      </c>
      <c r="N150" s="202" t="s">
        <v>41</v>
      </c>
      <c r="O150" s="66"/>
      <c r="P150" s="203">
        <f>O150*H150</f>
        <v>0</v>
      </c>
      <c r="Q150" s="203">
        <v>0</v>
      </c>
      <c r="R150" s="203">
        <f>Q150*H150</f>
        <v>0</v>
      </c>
      <c r="S150" s="203">
        <v>0</v>
      </c>
      <c r="T150" s="204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5" t="s">
        <v>130</v>
      </c>
      <c r="AT150" s="205" t="s">
        <v>125</v>
      </c>
      <c r="AU150" s="205" t="s">
        <v>79</v>
      </c>
      <c r="AY150" s="19" t="s">
        <v>121</v>
      </c>
      <c r="BE150" s="206">
        <f>IF(N150="základní",J150,0)</f>
        <v>0</v>
      </c>
      <c r="BF150" s="206">
        <f>IF(N150="snížená",J150,0)</f>
        <v>0</v>
      </c>
      <c r="BG150" s="206">
        <f>IF(N150="zákl. přenesená",J150,0)</f>
        <v>0</v>
      </c>
      <c r="BH150" s="206">
        <f>IF(N150="sníž. přenesená",J150,0)</f>
        <v>0</v>
      </c>
      <c r="BI150" s="206">
        <f>IF(N150="nulová",J150,0)</f>
        <v>0</v>
      </c>
      <c r="BJ150" s="19" t="s">
        <v>77</v>
      </c>
      <c r="BK150" s="206">
        <f>ROUND(I150*H150,2)</f>
        <v>0</v>
      </c>
      <c r="BL150" s="19" t="s">
        <v>130</v>
      </c>
      <c r="BM150" s="205" t="s">
        <v>219</v>
      </c>
    </row>
    <row r="151" spans="1:65" s="2" customFormat="1" ht="29.25">
      <c r="A151" s="36"/>
      <c r="B151" s="37"/>
      <c r="C151" s="38"/>
      <c r="D151" s="207" t="s">
        <v>133</v>
      </c>
      <c r="E151" s="38"/>
      <c r="F151" s="208" t="s">
        <v>220</v>
      </c>
      <c r="G151" s="38"/>
      <c r="H151" s="38"/>
      <c r="I151" s="117"/>
      <c r="J151" s="38"/>
      <c r="K151" s="38"/>
      <c r="L151" s="41"/>
      <c r="M151" s="209"/>
      <c r="N151" s="210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133</v>
      </c>
      <c r="AU151" s="19" t="s">
        <v>79</v>
      </c>
    </row>
    <row r="152" spans="1:65" s="2" customFormat="1" ht="21.75" customHeight="1">
      <c r="A152" s="36"/>
      <c r="B152" s="37"/>
      <c r="C152" s="194" t="s">
        <v>221</v>
      </c>
      <c r="D152" s="194" t="s">
        <v>125</v>
      </c>
      <c r="E152" s="195" t="s">
        <v>222</v>
      </c>
      <c r="F152" s="196" t="s">
        <v>223</v>
      </c>
      <c r="G152" s="197" t="s">
        <v>171</v>
      </c>
      <c r="H152" s="198">
        <v>286.52</v>
      </c>
      <c r="I152" s="199"/>
      <c r="J152" s="200">
        <f>ROUND(I152*H152,2)</f>
        <v>0</v>
      </c>
      <c r="K152" s="196" t="s">
        <v>129</v>
      </c>
      <c r="L152" s="41"/>
      <c r="M152" s="201" t="s">
        <v>19</v>
      </c>
      <c r="N152" s="202" t="s">
        <v>41</v>
      </c>
      <c r="O152" s="66"/>
      <c r="P152" s="203">
        <f>O152*H152</f>
        <v>0</v>
      </c>
      <c r="Q152" s="203">
        <v>0</v>
      </c>
      <c r="R152" s="203">
        <f>Q152*H152</f>
        <v>0</v>
      </c>
      <c r="S152" s="203">
        <v>0</v>
      </c>
      <c r="T152" s="204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5" t="s">
        <v>130</v>
      </c>
      <c r="AT152" s="205" t="s">
        <v>125</v>
      </c>
      <c r="AU152" s="205" t="s">
        <v>79</v>
      </c>
      <c r="AY152" s="19" t="s">
        <v>121</v>
      </c>
      <c r="BE152" s="206">
        <f>IF(N152="základní",J152,0)</f>
        <v>0</v>
      </c>
      <c r="BF152" s="206">
        <f>IF(N152="snížená",J152,0)</f>
        <v>0</v>
      </c>
      <c r="BG152" s="206">
        <f>IF(N152="zákl. přenesená",J152,0)</f>
        <v>0</v>
      </c>
      <c r="BH152" s="206">
        <f>IF(N152="sníž. přenesená",J152,0)</f>
        <v>0</v>
      </c>
      <c r="BI152" s="206">
        <f>IF(N152="nulová",J152,0)</f>
        <v>0</v>
      </c>
      <c r="BJ152" s="19" t="s">
        <v>77</v>
      </c>
      <c r="BK152" s="206">
        <f>ROUND(I152*H152,2)</f>
        <v>0</v>
      </c>
      <c r="BL152" s="19" t="s">
        <v>130</v>
      </c>
      <c r="BM152" s="205" t="s">
        <v>224</v>
      </c>
    </row>
    <row r="153" spans="1:65" s="2" customFormat="1" ht="29.25">
      <c r="A153" s="36"/>
      <c r="B153" s="37"/>
      <c r="C153" s="38"/>
      <c r="D153" s="207" t="s">
        <v>133</v>
      </c>
      <c r="E153" s="38"/>
      <c r="F153" s="208" t="s">
        <v>220</v>
      </c>
      <c r="G153" s="38"/>
      <c r="H153" s="38"/>
      <c r="I153" s="117"/>
      <c r="J153" s="38"/>
      <c r="K153" s="38"/>
      <c r="L153" s="41"/>
      <c r="M153" s="209"/>
      <c r="N153" s="210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133</v>
      </c>
      <c r="AU153" s="19" t="s">
        <v>79</v>
      </c>
    </row>
    <row r="154" spans="1:65" s="14" customFormat="1" ht="11.25">
      <c r="B154" s="221"/>
      <c r="C154" s="222"/>
      <c r="D154" s="207" t="s">
        <v>135</v>
      </c>
      <c r="E154" s="223" t="s">
        <v>19</v>
      </c>
      <c r="F154" s="224" t="s">
        <v>225</v>
      </c>
      <c r="G154" s="222"/>
      <c r="H154" s="225">
        <v>286.52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135</v>
      </c>
      <c r="AU154" s="231" t="s">
        <v>79</v>
      </c>
      <c r="AV154" s="14" t="s">
        <v>79</v>
      </c>
      <c r="AW154" s="14" t="s">
        <v>32</v>
      </c>
      <c r="AX154" s="14" t="s">
        <v>70</v>
      </c>
      <c r="AY154" s="231" t="s">
        <v>121</v>
      </c>
    </row>
    <row r="155" spans="1:65" s="15" customFormat="1" ht="11.25">
      <c r="B155" s="232"/>
      <c r="C155" s="233"/>
      <c r="D155" s="207" t="s">
        <v>135</v>
      </c>
      <c r="E155" s="234" t="s">
        <v>19</v>
      </c>
      <c r="F155" s="235" t="s">
        <v>139</v>
      </c>
      <c r="G155" s="233"/>
      <c r="H155" s="236">
        <v>286.52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AT155" s="242" t="s">
        <v>135</v>
      </c>
      <c r="AU155" s="242" t="s">
        <v>79</v>
      </c>
      <c r="AV155" s="15" t="s">
        <v>131</v>
      </c>
      <c r="AW155" s="15" t="s">
        <v>32</v>
      </c>
      <c r="AX155" s="15" t="s">
        <v>77</v>
      </c>
      <c r="AY155" s="242" t="s">
        <v>121</v>
      </c>
    </row>
    <row r="156" spans="1:65" s="2" customFormat="1" ht="21.75" customHeight="1">
      <c r="A156" s="36"/>
      <c r="B156" s="37"/>
      <c r="C156" s="194" t="s">
        <v>7</v>
      </c>
      <c r="D156" s="194" t="s">
        <v>125</v>
      </c>
      <c r="E156" s="195" t="s">
        <v>226</v>
      </c>
      <c r="F156" s="196" t="s">
        <v>170</v>
      </c>
      <c r="G156" s="197" t="s">
        <v>171</v>
      </c>
      <c r="H156" s="198">
        <v>15.08</v>
      </c>
      <c r="I156" s="199"/>
      <c r="J156" s="200">
        <f>ROUND(I156*H156,2)</f>
        <v>0</v>
      </c>
      <c r="K156" s="196" t="s">
        <v>129</v>
      </c>
      <c r="L156" s="41"/>
      <c r="M156" s="201" t="s">
        <v>19</v>
      </c>
      <c r="N156" s="202" t="s">
        <v>41</v>
      </c>
      <c r="O156" s="66"/>
      <c r="P156" s="203">
        <f>O156*H156</f>
        <v>0</v>
      </c>
      <c r="Q156" s="203">
        <v>0</v>
      </c>
      <c r="R156" s="203">
        <f>Q156*H156</f>
        <v>0</v>
      </c>
      <c r="S156" s="203">
        <v>0</v>
      </c>
      <c r="T156" s="204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5" t="s">
        <v>130</v>
      </c>
      <c r="AT156" s="205" t="s">
        <v>125</v>
      </c>
      <c r="AU156" s="205" t="s">
        <v>79</v>
      </c>
      <c r="AY156" s="19" t="s">
        <v>121</v>
      </c>
      <c r="BE156" s="206">
        <f>IF(N156="základní",J156,0)</f>
        <v>0</v>
      </c>
      <c r="BF156" s="206">
        <f>IF(N156="snížená",J156,0)</f>
        <v>0</v>
      </c>
      <c r="BG156" s="206">
        <f>IF(N156="zákl. přenesená",J156,0)</f>
        <v>0</v>
      </c>
      <c r="BH156" s="206">
        <f>IF(N156="sníž. přenesená",J156,0)</f>
        <v>0</v>
      </c>
      <c r="BI156" s="206">
        <f>IF(N156="nulová",J156,0)</f>
        <v>0</v>
      </c>
      <c r="BJ156" s="19" t="s">
        <v>77</v>
      </c>
      <c r="BK156" s="206">
        <f>ROUND(I156*H156,2)</f>
        <v>0</v>
      </c>
      <c r="BL156" s="19" t="s">
        <v>130</v>
      </c>
      <c r="BM156" s="205" t="s">
        <v>227</v>
      </c>
    </row>
    <row r="157" spans="1:65" s="2" customFormat="1" ht="58.5">
      <c r="A157" s="36"/>
      <c r="B157" s="37"/>
      <c r="C157" s="38"/>
      <c r="D157" s="207" t="s">
        <v>133</v>
      </c>
      <c r="E157" s="38"/>
      <c r="F157" s="208" t="s">
        <v>228</v>
      </c>
      <c r="G157" s="38"/>
      <c r="H157" s="38"/>
      <c r="I157" s="117"/>
      <c r="J157" s="38"/>
      <c r="K157" s="38"/>
      <c r="L157" s="41"/>
      <c r="M157" s="209"/>
      <c r="N157" s="210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133</v>
      </c>
      <c r="AU157" s="19" t="s">
        <v>79</v>
      </c>
    </row>
    <row r="158" spans="1:65" s="14" customFormat="1" ht="11.25">
      <c r="B158" s="221"/>
      <c r="C158" s="222"/>
      <c r="D158" s="207" t="s">
        <v>135</v>
      </c>
      <c r="E158" s="223" t="s">
        <v>19</v>
      </c>
      <c r="F158" s="224" t="s">
        <v>229</v>
      </c>
      <c r="G158" s="222"/>
      <c r="H158" s="225">
        <v>15.08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135</v>
      </c>
      <c r="AU158" s="231" t="s">
        <v>79</v>
      </c>
      <c r="AV158" s="14" t="s">
        <v>79</v>
      </c>
      <c r="AW158" s="14" t="s">
        <v>32</v>
      </c>
      <c r="AX158" s="14" t="s">
        <v>70</v>
      </c>
      <c r="AY158" s="231" t="s">
        <v>121</v>
      </c>
    </row>
    <row r="159" spans="1:65" s="15" customFormat="1" ht="11.25">
      <c r="B159" s="232"/>
      <c r="C159" s="233"/>
      <c r="D159" s="207" t="s">
        <v>135</v>
      </c>
      <c r="E159" s="234" t="s">
        <v>19</v>
      </c>
      <c r="F159" s="235" t="s">
        <v>139</v>
      </c>
      <c r="G159" s="233"/>
      <c r="H159" s="236">
        <v>15.08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AT159" s="242" t="s">
        <v>135</v>
      </c>
      <c r="AU159" s="242" t="s">
        <v>79</v>
      </c>
      <c r="AV159" s="15" t="s">
        <v>131</v>
      </c>
      <c r="AW159" s="15" t="s">
        <v>32</v>
      </c>
      <c r="AX159" s="15" t="s">
        <v>77</v>
      </c>
      <c r="AY159" s="242" t="s">
        <v>121</v>
      </c>
    </row>
    <row r="160" spans="1:65" s="12" customFormat="1" ht="22.9" customHeight="1">
      <c r="B160" s="178"/>
      <c r="C160" s="179"/>
      <c r="D160" s="180" t="s">
        <v>69</v>
      </c>
      <c r="E160" s="192" t="s">
        <v>230</v>
      </c>
      <c r="F160" s="192" t="s">
        <v>231</v>
      </c>
      <c r="G160" s="179"/>
      <c r="H160" s="179"/>
      <c r="I160" s="182"/>
      <c r="J160" s="193">
        <f>BK160</f>
        <v>0</v>
      </c>
      <c r="K160" s="179"/>
      <c r="L160" s="184"/>
      <c r="M160" s="185"/>
      <c r="N160" s="186"/>
      <c r="O160" s="186"/>
      <c r="P160" s="187">
        <f>SUM(P161:P162)</f>
        <v>0</v>
      </c>
      <c r="Q160" s="186"/>
      <c r="R160" s="187">
        <f>SUM(R161:R162)</f>
        <v>0</v>
      </c>
      <c r="S160" s="186"/>
      <c r="T160" s="188">
        <f>SUM(T161:T162)</f>
        <v>0</v>
      </c>
      <c r="AR160" s="189" t="s">
        <v>77</v>
      </c>
      <c r="AT160" s="190" t="s">
        <v>69</v>
      </c>
      <c r="AU160" s="190" t="s">
        <v>77</v>
      </c>
      <c r="AY160" s="189" t="s">
        <v>121</v>
      </c>
      <c r="BK160" s="191">
        <f>SUM(BK161:BK162)</f>
        <v>0</v>
      </c>
    </row>
    <row r="161" spans="1:65" s="2" customFormat="1" ht="21.75" customHeight="1">
      <c r="A161" s="36"/>
      <c r="B161" s="37"/>
      <c r="C161" s="194" t="s">
        <v>232</v>
      </c>
      <c r="D161" s="194" t="s">
        <v>125</v>
      </c>
      <c r="E161" s="195" t="s">
        <v>233</v>
      </c>
      <c r="F161" s="196" t="s">
        <v>234</v>
      </c>
      <c r="G161" s="197" t="s">
        <v>171</v>
      </c>
      <c r="H161" s="198">
        <v>50.220999999999997</v>
      </c>
      <c r="I161" s="199"/>
      <c r="J161" s="200">
        <f>ROUND(I161*H161,2)</f>
        <v>0</v>
      </c>
      <c r="K161" s="196" t="s">
        <v>129</v>
      </c>
      <c r="L161" s="41"/>
      <c r="M161" s="201" t="s">
        <v>19</v>
      </c>
      <c r="N161" s="202" t="s">
        <v>41</v>
      </c>
      <c r="O161" s="66"/>
      <c r="P161" s="203">
        <f>O161*H161</f>
        <v>0</v>
      </c>
      <c r="Q161" s="203">
        <v>0</v>
      </c>
      <c r="R161" s="203">
        <f>Q161*H161</f>
        <v>0</v>
      </c>
      <c r="S161" s="203">
        <v>0</v>
      </c>
      <c r="T161" s="204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5" t="s">
        <v>130</v>
      </c>
      <c r="AT161" s="205" t="s">
        <v>125</v>
      </c>
      <c r="AU161" s="205" t="s">
        <v>79</v>
      </c>
      <c r="AY161" s="19" t="s">
        <v>121</v>
      </c>
      <c r="BE161" s="206">
        <f>IF(N161="základní",J161,0)</f>
        <v>0</v>
      </c>
      <c r="BF161" s="206">
        <f>IF(N161="snížená",J161,0)</f>
        <v>0</v>
      </c>
      <c r="BG161" s="206">
        <f>IF(N161="zákl. přenesená",J161,0)</f>
        <v>0</v>
      </c>
      <c r="BH161" s="206">
        <f>IF(N161="sníž. přenesená",J161,0)</f>
        <v>0</v>
      </c>
      <c r="BI161" s="206">
        <f>IF(N161="nulová",J161,0)</f>
        <v>0</v>
      </c>
      <c r="BJ161" s="19" t="s">
        <v>77</v>
      </c>
      <c r="BK161" s="206">
        <f>ROUND(I161*H161,2)</f>
        <v>0</v>
      </c>
      <c r="BL161" s="19" t="s">
        <v>130</v>
      </c>
      <c r="BM161" s="205" t="s">
        <v>235</v>
      </c>
    </row>
    <row r="162" spans="1:65" s="2" customFormat="1" ht="29.25">
      <c r="A162" s="36"/>
      <c r="B162" s="37"/>
      <c r="C162" s="38"/>
      <c r="D162" s="207" t="s">
        <v>133</v>
      </c>
      <c r="E162" s="38"/>
      <c r="F162" s="208" t="s">
        <v>236</v>
      </c>
      <c r="G162" s="38"/>
      <c r="H162" s="38"/>
      <c r="I162" s="117"/>
      <c r="J162" s="38"/>
      <c r="K162" s="38"/>
      <c r="L162" s="41"/>
      <c r="M162" s="264"/>
      <c r="N162" s="265"/>
      <c r="O162" s="266"/>
      <c r="P162" s="266"/>
      <c r="Q162" s="266"/>
      <c r="R162" s="266"/>
      <c r="S162" s="266"/>
      <c r="T162" s="2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133</v>
      </c>
      <c r="AU162" s="19" t="s">
        <v>79</v>
      </c>
    </row>
    <row r="163" spans="1:65" s="2" customFormat="1" ht="6.95" customHeight="1">
      <c r="A163" s="36"/>
      <c r="B163" s="49"/>
      <c r="C163" s="50"/>
      <c r="D163" s="50"/>
      <c r="E163" s="50"/>
      <c r="F163" s="50"/>
      <c r="G163" s="50"/>
      <c r="H163" s="50"/>
      <c r="I163" s="144"/>
      <c r="J163" s="50"/>
      <c r="K163" s="50"/>
      <c r="L163" s="41"/>
      <c r="M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</row>
  </sheetData>
  <sheetProtection algorithmName="SHA-512" hashValue="sJSo2KQt06nSawI2ke0Qf2GF0eUovGWOqNfrr/N4FFy0sLa4LYowR/gzkXnGE9cNuDFk1OR9MMxHv1s7U9IrYg==" saltValue="EpQjFB0eV05xlYTHnsfGvReMLV05lRUvx1cIXILcEtGCZEMFmpb3RLX4YYuvFmJAfhMIaS8X3+cHC0BcmUMuOQ==" spinCount="100000" sheet="1" objects="1" scenarios="1" formatColumns="0" formatRows="0" autoFilter="0"/>
  <autoFilter ref="C88:K162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4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10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0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19" t="s">
        <v>85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3"/>
      <c r="J3" s="112"/>
      <c r="K3" s="112"/>
      <c r="L3" s="22"/>
      <c r="AT3" s="19" t="s">
        <v>79</v>
      </c>
    </row>
    <row r="4" spans="1:46" s="1" customFormat="1" ht="24.95" customHeight="1">
      <c r="B4" s="22"/>
      <c r="D4" s="114" t="s">
        <v>89</v>
      </c>
      <c r="I4" s="110"/>
      <c r="L4" s="22"/>
      <c r="M4" s="115" t="s">
        <v>10</v>
      </c>
      <c r="AT4" s="19" t="s">
        <v>4</v>
      </c>
    </row>
    <row r="5" spans="1:46" s="1" customFormat="1" ht="6.95" customHeight="1">
      <c r="B5" s="22"/>
      <c r="I5" s="110"/>
      <c r="L5" s="22"/>
    </row>
    <row r="6" spans="1:46" s="1" customFormat="1" ht="12" customHeight="1">
      <c r="B6" s="22"/>
      <c r="D6" s="116" t="s">
        <v>16</v>
      </c>
      <c r="I6" s="110"/>
      <c r="L6" s="22"/>
    </row>
    <row r="7" spans="1:46" s="1" customFormat="1" ht="16.5" customHeight="1">
      <c r="B7" s="22"/>
      <c r="E7" s="397" t="str">
        <f>'Rekapitulace stavby'!K6</f>
        <v>Oprava komunikace na p.č. 1475/107</v>
      </c>
      <c r="F7" s="398"/>
      <c r="G7" s="398"/>
      <c r="H7" s="398"/>
      <c r="I7" s="110"/>
      <c r="L7" s="22"/>
    </row>
    <row r="8" spans="1:46" s="1" customFormat="1" ht="12" customHeight="1">
      <c r="B8" s="22"/>
      <c r="D8" s="116" t="s">
        <v>90</v>
      </c>
      <c r="I8" s="110"/>
      <c r="L8" s="22"/>
    </row>
    <row r="9" spans="1:46" s="2" customFormat="1" ht="16.5" customHeight="1">
      <c r="A9" s="36"/>
      <c r="B9" s="41"/>
      <c r="C9" s="36"/>
      <c r="D9" s="36"/>
      <c r="E9" s="397" t="s">
        <v>91</v>
      </c>
      <c r="F9" s="400"/>
      <c r="G9" s="400"/>
      <c r="H9" s="400"/>
      <c r="I9" s="117"/>
      <c r="J9" s="36"/>
      <c r="K9" s="36"/>
      <c r="L9" s="11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6" t="s">
        <v>237</v>
      </c>
      <c r="E10" s="36"/>
      <c r="F10" s="36"/>
      <c r="G10" s="36"/>
      <c r="H10" s="36"/>
      <c r="I10" s="117"/>
      <c r="J10" s="36"/>
      <c r="K10" s="36"/>
      <c r="L10" s="11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99" t="s">
        <v>238</v>
      </c>
      <c r="F11" s="400"/>
      <c r="G11" s="400"/>
      <c r="H11" s="400"/>
      <c r="I11" s="117"/>
      <c r="J11" s="36"/>
      <c r="K11" s="36"/>
      <c r="L11" s="11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117"/>
      <c r="J12" s="36"/>
      <c r="K12" s="36"/>
      <c r="L12" s="11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6" t="s">
        <v>18</v>
      </c>
      <c r="E13" s="36"/>
      <c r="F13" s="105" t="s">
        <v>19</v>
      </c>
      <c r="G13" s="36"/>
      <c r="H13" s="36"/>
      <c r="I13" s="119" t="s">
        <v>20</v>
      </c>
      <c r="J13" s="105" t="s">
        <v>19</v>
      </c>
      <c r="K13" s="36"/>
      <c r="L13" s="11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6" t="s">
        <v>21</v>
      </c>
      <c r="E14" s="36"/>
      <c r="F14" s="105" t="s">
        <v>27</v>
      </c>
      <c r="G14" s="36"/>
      <c r="H14" s="36"/>
      <c r="I14" s="119" t="s">
        <v>23</v>
      </c>
      <c r="J14" s="120" t="str">
        <f>'Rekapitulace stavby'!AN8</f>
        <v>8. 3. 2020</v>
      </c>
      <c r="K14" s="36"/>
      <c r="L14" s="11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117"/>
      <c r="J15" s="36"/>
      <c r="K15" s="36"/>
      <c r="L15" s="11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6" t="s">
        <v>25</v>
      </c>
      <c r="E16" s="36"/>
      <c r="F16" s="36"/>
      <c r="G16" s="36"/>
      <c r="H16" s="36"/>
      <c r="I16" s="119" t="s">
        <v>26</v>
      </c>
      <c r="J16" s="105" t="s">
        <v>19</v>
      </c>
      <c r="K16" s="36"/>
      <c r="L16" s="11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27</v>
      </c>
      <c r="F17" s="36"/>
      <c r="G17" s="36"/>
      <c r="H17" s="36"/>
      <c r="I17" s="119" t="s">
        <v>28</v>
      </c>
      <c r="J17" s="105" t="s">
        <v>19</v>
      </c>
      <c r="K17" s="36"/>
      <c r="L17" s="11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117"/>
      <c r="J18" s="36"/>
      <c r="K18" s="36"/>
      <c r="L18" s="11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6" t="s">
        <v>29</v>
      </c>
      <c r="E19" s="36"/>
      <c r="F19" s="36"/>
      <c r="G19" s="36"/>
      <c r="H19" s="36"/>
      <c r="I19" s="119" t="s">
        <v>26</v>
      </c>
      <c r="J19" s="32" t="str">
        <f>'Rekapitulace stavby'!AN13</f>
        <v>Vyplň údaj</v>
      </c>
      <c r="K19" s="36"/>
      <c r="L19" s="11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401" t="str">
        <f>'Rekapitulace stavby'!E14</f>
        <v>Vyplň údaj</v>
      </c>
      <c r="F20" s="402"/>
      <c r="G20" s="402"/>
      <c r="H20" s="402"/>
      <c r="I20" s="119" t="s">
        <v>28</v>
      </c>
      <c r="J20" s="32" t="str">
        <f>'Rekapitulace stavby'!AN14</f>
        <v>Vyplň údaj</v>
      </c>
      <c r="K20" s="36"/>
      <c r="L20" s="11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117"/>
      <c r="J21" s="36"/>
      <c r="K21" s="36"/>
      <c r="L21" s="11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6" t="s">
        <v>31</v>
      </c>
      <c r="E22" s="36"/>
      <c r="F22" s="36"/>
      <c r="G22" s="36"/>
      <c r="H22" s="36"/>
      <c r="I22" s="119" t="s">
        <v>26</v>
      </c>
      <c r="J22" s="105" t="s">
        <v>19</v>
      </c>
      <c r="K22" s="36"/>
      <c r="L22" s="11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27</v>
      </c>
      <c r="F23" s="36"/>
      <c r="G23" s="36"/>
      <c r="H23" s="36"/>
      <c r="I23" s="119" t="s">
        <v>28</v>
      </c>
      <c r="J23" s="105" t="s">
        <v>19</v>
      </c>
      <c r="K23" s="36"/>
      <c r="L23" s="11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117"/>
      <c r="J24" s="36"/>
      <c r="K24" s="36"/>
      <c r="L24" s="11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6" t="s">
        <v>33</v>
      </c>
      <c r="E25" s="36"/>
      <c r="F25" s="36"/>
      <c r="G25" s="36"/>
      <c r="H25" s="36"/>
      <c r="I25" s="119" t="s">
        <v>26</v>
      </c>
      <c r="J25" s="105" t="s">
        <v>19</v>
      </c>
      <c r="K25" s="36"/>
      <c r="L25" s="11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27</v>
      </c>
      <c r="F26" s="36"/>
      <c r="G26" s="36"/>
      <c r="H26" s="36"/>
      <c r="I26" s="119" t="s">
        <v>28</v>
      </c>
      <c r="J26" s="105" t="s">
        <v>19</v>
      </c>
      <c r="K26" s="36"/>
      <c r="L26" s="11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117"/>
      <c r="J27" s="36"/>
      <c r="K27" s="36"/>
      <c r="L27" s="118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6" t="s">
        <v>34</v>
      </c>
      <c r="E28" s="36"/>
      <c r="F28" s="36"/>
      <c r="G28" s="36"/>
      <c r="H28" s="36"/>
      <c r="I28" s="117"/>
      <c r="J28" s="36"/>
      <c r="K28" s="36"/>
      <c r="L28" s="11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16.5" customHeight="1">
      <c r="A29" s="121"/>
      <c r="B29" s="122"/>
      <c r="C29" s="121"/>
      <c r="D29" s="121"/>
      <c r="E29" s="403" t="s">
        <v>19</v>
      </c>
      <c r="F29" s="403"/>
      <c r="G29" s="403"/>
      <c r="H29" s="403"/>
      <c r="I29" s="123"/>
      <c r="J29" s="121"/>
      <c r="K29" s="121"/>
      <c r="L29" s="124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117"/>
      <c r="J30" s="36"/>
      <c r="K30" s="36"/>
      <c r="L30" s="11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5"/>
      <c r="E31" s="125"/>
      <c r="F31" s="125"/>
      <c r="G31" s="125"/>
      <c r="H31" s="125"/>
      <c r="I31" s="126"/>
      <c r="J31" s="125"/>
      <c r="K31" s="125"/>
      <c r="L31" s="11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7" t="s">
        <v>36</v>
      </c>
      <c r="E32" s="36"/>
      <c r="F32" s="36"/>
      <c r="G32" s="36"/>
      <c r="H32" s="36"/>
      <c r="I32" s="117"/>
      <c r="J32" s="128">
        <f>ROUND(J94, 2)</f>
        <v>0</v>
      </c>
      <c r="K32" s="36"/>
      <c r="L32" s="11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5"/>
      <c r="E33" s="125"/>
      <c r="F33" s="125"/>
      <c r="G33" s="125"/>
      <c r="H33" s="125"/>
      <c r="I33" s="126"/>
      <c r="J33" s="125"/>
      <c r="K33" s="125"/>
      <c r="L33" s="11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9" t="s">
        <v>38</v>
      </c>
      <c r="G34" s="36"/>
      <c r="H34" s="36"/>
      <c r="I34" s="130" t="s">
        <v>37</v>
      </c>
      <c r="J34" s="129" t="s">
        <v>39</v>
      </c>
      <c r="K34" s="36"/>
      <c r="L34" s="11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31" t="s">
        <v>40</v>
      </c>
      <c r="E35" s="116" t="s">
        <v>41</v>
      </c>
      <c r="F35" s="132">
        <f>ROUND((SUM(BE94:BE163)),  2)</f>
        <v>0</v>
      </c>
      <c r="G35" s="36"/>
      <c r="H35" s="36"/>
      <c r="I35" s="133">
        <v>0.21</v>
      </c>
      <c r="J35" s="132">
        <f>ROUND(((SUM(BE94:BE163))*I35),  2)</f>
        <v>0</v>
      </c>
      <c r="K35" s="36"/>
      <c r="L35" s="11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6" t="s">
        <v>42</v>
      </c>
      <c r="F36" s="132">
        <f>ROUND((SUM(BF94:BF163)),  2)</f>
        <v>0</v>
      </c>
      <c r="G36" s="36"/>
      <c r="H36" s="36"/>
      <c r="I36" s="133">
        <v>0.15</v>
      </c>
      <c r="J36" s="132">
        <f>ROUND(((SUM(BF94:BF163))*I36),  2)</f>
        <v>0</v>
      </c>
      <c r="K36" s="36"/>
      <c r="L36" s="11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6" t="s">
        <v>43</v>
      </c>
      <c r="F37" s="132">
        <f>ROUND((SUM(BG94:BG163)),  2)</f>
        <v>0</v>
      </c>
      <c r="G37" s="36"/>
      <c r="H37" s="36"/>
      <c r="I37" s="133">
        <v>0.21</v>
      </c>
      <c r="J37" s="132">
        <f>0</f>
        <v>0</v>
      </c>
      <c r="K37" s="36"/>
      <c r="L37" s="11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6" t="s">
        <v>44</v>
      </c>
      <c r="F38" s="132">
        <f>ROUND((SUM(BH94:BH163)),  2)</f>
        <v>0</v>
      </c>
      <c r="G38" s="36"/>
      <c r="H38" s="36"/>
      <c r="I38" s="133">
        <v>0.15</v>
      </c>
      <c r="J38" s="132">
        <f>0</f>
        <v>0</v>
      </c>
      <c r="K38" s="36"/>
      <c r="L38" s="11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6" t="s">
        <v>45</v>
      </c>
      <c r="F39" s="132">
        <f>ROUND((SUM(BI94:BI163)),  2)</f>
        <v>0</v>
      </c>
      <c r="G39" s="36"/>
      <c r="H39" s="36"/>
      <c r="I39" s="133">
        <v>0</v>
      </c>
      <c r="J39" s="132">
        <f>0</f>
        <v>0</v>
      </c>
      <c r="K39" s="36"/>
      <c r="L39" s="11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117"/>
      <c r="J40" s="36"/>
      <c r="K40" s="36"/>
      <c r="L40" s="11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34"/>
      <c r="D41" s="135" t="s">
        <v>46</v>
      </c>
      <c r="E41" s="136"/>
      <c r="F41" s="136"/>
      <c r="G41" s="137" t="s">
        <v>47</v>
      </c>
      <c r="H41" s="138" t="s">
        <v>48</v>
      </c>
      <c r="I41" s="139"/>
      <c r="J41" s="140">
        <f>SUM(J32:J39)</f>
        <v>0</v>
      </c>
      <c r="K41" s="141"/>
      <c r="L41" s="11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42"/>
      <c r="C42" s="143"/>
      <c r="D42" s="143"/>
      <c r="E42" s="143"/>
      <c r="F42" s="143"/>
      <c r="G42" s="143"/>
      <c r="H42" s="143"/>
      <c r="I42" s="144"/>
      <c r="J42" s="143"/>
      <c r="K42" s="143"/>
      <c r="L42" s="11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45"/>
      <c r="C46" s="146"/>
      <c r="D46" s="146"/>
      <c r="E46" s="146"/>
      <c r="F46" s="146"/>
      <c r="G46" s="146"/>
      <c r="H46" s="146"/>
      <c r="I46" s="147"/>
      <c r="J46" s="146"/>
      <c r="K46" s="146"/>
      <c r="L46" s="11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92</v>
      </c>
      <c r="D47" s="38"/>
      <c r="E47" s="38"/>
      <c r="F47" s="38"/>
      <c r="G47" s="38"/>
      <c r="H47" s="38"/>
      <c r="I47" s="117"/>
      <c r="J47" s="38"/>
      <c r="K47" s="38"/>
      <c r="L47" s="11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117"/>
      <c r="J48" s="38"/>
      <c r="K48" s="38"/>
      <c r="L48" s="11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117"/>
      <c r="J49" s="38"/>
      <c r="K49" s="38"/>
      <c r="L49" s="11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404" t="str">
        <f>E7</f>
        <v>Oprava komunikace na p.č. 1475/107</v>
      </c>
      <c r="F50" s="405"/>
      <c r="G50" s="405"/>
      <c r="H50" s="405"/>
      <c r="I50" s="117"/>
      <c r="J50" s="38"/>
      <c r="K50" s="38"/>
      <c r="L50" s="11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90</v>
      </c>
      <c r="D51" s="24"/>
      <c r="E51" s="24"/>
      <c r="F51" s="24"/>
      <c r="G51" s="24"/>
      <c r="H51" s="24"/>
      <c r="I51" s="110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404" t="s">
        <v>91</v>
      </c>
      <c r="F52" s="406"/>
      <c r="G52" s="406"/>
      <c r="H52" s="406"/>
      <c r="I52" s="117"/>
      <c r="J52" s="38"/>
      <c r="K52" s="38"/>
      <c r="L52" s="11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237</v>
      </c>
      <c r="D53" s="38"/>
      <c r="E53" s="38"/>
      <c r="F53" s="38"/>
      <c r="G53" s="38"/>
      <c r="H53" s="38"/>
      <c r="I53" s="117"/>
      <c r="J53" s="38"/>
      <c r="K53" s="38"/>
      <c r="L53" s="11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53" t="str">
        <f>E11</f>
        <v>PODLOZI - Výměna podloží (aktivní zóna)</v>
      </c>
      <c r="F54" s="406"/>
      <c r="G54" s="406"/>
      <c r="H54" s="406"/>
      <c r="I54" s="117"/>
      <c r="J54" s="38"/>
      <c r="K54" s="38"/>
      <c r="L54" s="11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117"/>
      <c r="J55" s="38"/>
      <c r="K55" s="38"/>
      <c r="L55" s="11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 xml:space="preserve"> </v>
      </c>
      <c r="G56" s="38"/>
      <c r="H56" s="38"/>
      <c r="I56" s="119" t="s">
        <v>23</v>
      </c>
      <c r="J56" s="61" t="str">
        <f>IF(J14="","",J14)</f>
        <v>8. 3. 2020</v>
      </c>
      <c r="K56" s="38"/>
      <c r="L56" s="11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117"/>
      <c r="J57" s="38"/>
      <c r="K57" s="38"/>
      <c r="L57" s="11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2" customHeight="1">
      <c r="A58" s="36"/>
      <c r="B58" s="37"/>
      <c r="C58" s="31" t="s">
        <v>25</v>
      </c>
      <c r="D58" s="38"/>
      <c r="E58" s="38"/>
      <c r="F58" s="29" t="str">
        <f>E17</f>
        <v xml:space="preserve"> </v>
      </c>
      <c r="G58" s="38"/>
      <c r="H58" s="38"/>
      <c r="I58" s="119" t="s">
        <v>31</v>
      </c>
      <c r="J58" s="34" t="str">
        <f>E23</f>
        <v xml:space="preserve"> </v>
      </c>
      <c r="K58" s="38"/>
      <c r="L58" s="11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2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119" t="s">
        <v>33</v>
      </c>
      <c r="J59" s="34" t="str">
        <f>E26</f>
        <v xml:space="preserve"> </v>
      </c>
      <c r="K59" s="38"/>
      <c r="L59" s="11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117"/>
      <c r="J60" s="38"/>
      <c r="K60" s="38"/>
      <c r="L60" s="118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48" t="s">
        <v>93</v>
      </c>
      <c r="D61" s="149"/>
      <c r="E61" s="149"/>
      <c r="F61" s="149"/>
      <c r="G61" s="149"/>
      <c r="H61" s="149"/>
      <c r="I61" s="150"/>
      <c r="J61" s="151" t="s">
        <v>94</v>
      </c>
      <c r="K61" s="149"/>
      <c r="L61" s="11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117"/>
      <c r="J62" s="38"/>
      <c r="K62" s="38"/>
      <c r="L62" s="118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52" t="s">
        <v>68</v>
      </c>
      <c r="D63" s="38"/>
      <c r="E63" s="38"/>
      <c r="F63" s="38"/>
      <c r="G63" s="38"/>
      <c r="H63" s="38"/>
      <c r="I63" s="117"/>
      <c r="J63" s="79">
        <f>J94</f>
        <v>0</v>
      </c>
      <c r="K63" s="38"/>
      <c r="L63" s="118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95</v>
      </c>
    </row>
    <row r="64" spans="1:47" s="9" customFormat="1" ht="24.95" customHeight="1">
      <c r="B64" s="153"/>
      <c r="C64" s="154"/>
      <c r="D64" s="155" t="s">
        <v>96</v>
      </c>
      <c r="E64" s="156"/>
      <c r="F64" s="156"/>
      <c r="G64" s="156"/>
      <c r="H64" s="156"/>
      <c r="I64" s="157"/>
      <c r="J64" s="158">
        <f>J95</f>
        <v>0</v>
      </c>
      <c r="K64" s="154"/>
      <c r="L64" s="159"/>
    </row>
    <row r="65" spans="1:31" s="10" customFormat="1" ht="19.899999999999999" customHeight="1">
      <c r="B65" s="160"/>
      <c r="C65" s="99"/>
      <c r="D65" s="161" t="s">
        <v>97</v>
      </c>
      <c r="E65" s="162"/>
      <c r="F65" s="162"/>
      <c r="G65" s="162"/>
      <c r="H65" s="162"/>
      <c r="I65" s="163"/>
      <c r="J65" s="164">
        <f>J96</f>
        <v>0</v>
      </c>
      <c r="K65" s="99"/>
      <c r="L65" s="165"/>
    </row>
    <row r="66" spans="1:31" s="10" customFormat="1" ht="14.85" customHeight="1">
      <c r="B66" s="160"/>
      <c r="C66" s="99"/>
      <c r="D66" s="161" t="s">
        <v>239</v>
      </c>
      <c r="E66" s="162"/>
      <c r="F66" s="162"/>
      <c r="G66" s="162"/>
      <c r="H66" s="162"/>
      <c r="I66" s="163"/>
      <c r="J66" s="164">
        <f>J97</f>
        <v>0</v>
      </c>
      <c r="K66" s="99"/>
      <c r="L66" s="165"/>
    </row>
    <row r="67" spans="1:31" s="10" customFormat="1" ht="14.85" customHeight="1">
      <c r="B67" s="160"/>
      <c r="C67" s="99"/>
      <c r="D67" s="161" t="s">
        <v>99</v>
      </c>
      <c r="E67" s="162"/>
      <c r="F67" s="162"/>
      <c r="G67" s="162"/>
      <c r="H67" s="162"/>
      <c r="I67" s="163"/>
      <c r="J67" s="164">
        <f>J105</f>
        <v>0</v>
      </c>
      <c r="K67" s="99"/>
      <c r="L67" s="165"/>
    </row>
    <row r="68" spans="1:31" s="10" customFormat="1" ht="14.85" customHeight="1">
      <c r="B68" s="160"/>
      <c r="C68" s="99"/>
      <c r="D68" s="161" t="s">
        <v>100</v>
      </c>
      <c r="E68" s="162"/>
      <c r="F68" s="162"/>
      <c r="G68" s="162"/>
      <c r="H68" s="162"/>
      <c r="I68" s="163"/>
      <c r="J68" s="164">
        <f>J117</f>
        <v>0</v>
      </c>
      <c r="K68" s="99"/>
      <c r="L68" s="165"/>
    </row>
    <row r="69" spans="1:31" s="10" customFormat="1" ht="14.85" customHeight="1">
      <c r="B69" s="160"/>
      <c r="C69" s="99"/>
      <c r="D69" s="161" t="s">
        <v>240</v>
      </c>
      <c r="E69" s="162"/>
      <c r="F69" s="162"/>
      <c r="G69" s="162"/>
      <c r="H69" s="162"/>
      <c r="I69" s="163"/>
      <c r="J69" s="164">
        <f>J132</f>
        <v>0</v>
      </c>
      <c r="K69" s="99"/>
      <c r="L69" s="165"/>
    </row>
    <row r="70" spans="1:31" s="10" customFormat="1" ht="19.899999999999999" customHeight="1">
      <c r="B70" s="160"/>
      <c r="C70" s="99"/>
      <c r="D70" s="161" t="s">
        <v>101</v>
      </c>
      <c r="E70" s="162"/>
      <c r="F70" s="162"/>
      <c r="G70" s="162"/>
      <c r="H70" s="162"/>
      <c r="I70" s="163"/>
      <c r="J70" s="164">
        <f>J140</f>
        <v>0</v>
      </c>
      <c r="K70" s="99"/>
      <c r="L70" s="165"/>
    </row>
    <row r="71" spans="1:31" s="10" customFormat="1" ht="19.899999999999999" customHeight="1">
      <c r="B71" s="160"/>
      <c r="C71" s="99"/>
      <c r="D71" s="161" t="s">
        <v>103</v>
      </c>
      <c r="E71" s="162"/>
      <c r="F71" s="162"/>
      <c r="G71" s="162"/>
      <c r="H71" s="162"/>
      <c r="I71" s="163"/>
      <c r="J71" s="164">
        <f>J153</f>
        <v>0</v>
      </c>
      <c r="K71" s="99"/>
      <c r="L71" s="165"/>
    </row>
    <row r="72" spans="1:31" s="10" customFormat="1" ht="19.899999999999999" customHeight="1">
      <c r="B72" s="160"/>
      <c r="C72" s="99"/>
      <c r="D72" s="161" t="s">
        <v>105</v>
      </c>
      <c r="E72" s="162"/>
      <c r="F72" s="162"/>
      <c r="G72" s="162"/>
      <c r="H72" s="162"/>
      <c r="I72" s="163"/>
      <c r="J72" s="164">
        <f>J162</f>
        <v>0</v>
      </c>
      <c r="K72" s="99"/>
      <c r="L72" s="165"/>
    </row>
    <row r="73" spans="1:31" s="2" customFormat="1" ht="21.75" customHeight="1">
      <c r="A73" s="36"/>
      <c r="B73" s="37"/>
      <c r="C73" s="38"/>
      <c r="D73" s="38"/>
      <c r="E73" s="38"/>
      <c r="F73" s="38"/>
      <c r="G73" s="38"/>
      <c r="H73" s="38"/>
      <c r="I73" s="117"/>
      <c r="J73" s="38"/>
      <c r="K73" s="38"/>
      <c r="L73" s="11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49"/>
      <c r="C74" s="50"/>
      <c r="D74" s="50"/>
      <c r="E74" s="50"/>
      <c r="F74" s="50"/>
      <c r="G74" s="50"/>
      <c r="H74" s="50"/>
      <c r="I74" s="144"/>
      <c r="J74" s="50"/>
      <c r="K74" s="50"/>
      <c r="L74" s="11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8" spans="1:31" s="2" customFormat="1" ht="6.95" customHeight="1">
      <c r="A78" s="36"/>
      <c r="B78" s="51"/>
      <c r="C78" s="52"/>
      <c r="D78" s="52"/>
      <c r="E78" s="52"/>
      <c r="F78" s="52"/>
      <c r="G78" s="52"/>
      <c r="H78" s="52"/>
      <c r="I78" s="147"/>
      <c r="J78" s="52"/>
      <c r="K78" s="52"/>
      <c r="L78" s="11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24.95" customHeight="1">
      <c r="A79" s="36"/>
      <c r="B79" s="37"/>
      <c r="C79" s="25" t="s">
        <v>106</v>
      </c>
      <c r="D79" s="38"/>
      <c r="E79" s="38"/>
      <c r="F79" s="38"/>
      <c r="G79" s="38"/>
      <c r="H79" s="38"/>
      <c r="I79" s="117"/>
      <c r="J79" s="38"/>
      <c r="K79" s="38"/>
      <c r="L79" s="11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117"/>
      <c r="J80" s="38"/>
      <c r="K80" s="38"/>
      <c r="L80" s="11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3" s="2" customFormat="1" ht="12" customHeight="1">
      <c r="A81" s="36"/>
      <c r="B81" s="37"/>
      <c r="C81" s="31" t="s">
        <v>16</v>
      </c>
      <c r="D81" s="38"/>
      <c r="E81" s="38"/>
      <c r="F81" s="38"/>
      <c r="G81" s="38"/>
      <c r="H81" s="38"/>
      <c r="I81" s="117"/>
      <c r="J81" s="38"/>
      <c r="K81" s="38"/>
      <c r="L81" s="11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16.5" customHeight="1">
      <c r="A82" s="36"/>
      <c r="B82" s="37"/>
      <c r="C82" s="38"/>
      <c r="D82" s="38"/>
      <c r="E82" s="404" t="str">
        <f>E7</f>
        <v>Oprava komunikace na p.č. 1475/107</v>
      </c>
      <c r="F82" s="405"/>
      <c r="G82" s="405"/>
      <c r="H82" s="405"/>
      <c r="I82" s="117"/>
      <c r="J82" s="38"/>
      <c r="K82" s="38"/>
      <c r="L82" s="11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1" customFormat="1" ht="12" customHeight="1">
      <c r="B83" s="23"/>
      <c r="C83" s="31" t="s">
        <v>90</v>
      </c>
      <c r="D83" s="24"/>
      <c r="E83" s="24"/>
      <c r="F83" s="24"/>
      <c r="G83" s="24"/>
      <c r="H83" s="24"/>
      <c r="I83" s="110"/>
      <c r="J83" s="24"/>
      <c r="K83" s="24"/>
      <c r="L83" s="22"/>
    </row>
    <row r="84" spans="1:63" s="2" customFormat="1" ht="16.5" customHeight="1">
      <c r="A84" s="36"/>
      <c r="B84" s="37"/>
      <c r="C84" s="38"/>
      <c r="D84" s="38"/>
      <c r="E84" s="404" t="s">
        <v>91</v>
      </c>
      <c r="F84" s="406"/>
      <c r="G84" s="406"/>
      <c r="H84" s="406"/>
      <c r="I84" s="117"/>
      <c r="J84" s="38"/>
      <c r="K84" s="38"/>
      <c r="L84" s="11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3" s="2" customFormat="1" ht="12" customHeight="1">
      <c r="A85" s="36"/>
      <c r="B85" s="37"/>
      <c r="C85" s="31" t="s">
        <v>237</v>
      </c>
      <c r="D85" s="38"/>
      <c r="E85" s="38"/>
      <c r="F85" s="38"/>
      <c r="G85" s="38"/>
      <c r="H85" s="38"/>
      <c r="I85" s="117"/>
      <c r="J85" s="38"/>
      <c r="K85" s="38"/>
      <c r="L85" s="11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16.5" customHeight="1">
      <c r="A86" s="36"/>
      <c r="B86" s="37"/>
      <c r="C86" s="38"/>
      <c r="D86" s="38"/>
      <c r="E86" s="353" t="str">
        <f>E11</f>
        <v>PODLOZI - Výměna podloží (aktivní zóna)</v>
      </c>
      <c r="F86" s="406"/>
      <c r="G86" s="406"/>
      <c r="H86" s="406"/>
      <c r="I86" s="117"/>
      <c r="J86" s="38"/>
      <c r="K86" s="38"/>
      <c r="L86" s="11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117"/>
      <c r="J87" s="38"/>
      <c r="K87" s="38"/>
      <c r="L87" s="11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12" customHeight="1">
      <c r="A88" s="36"/>
      <c r="B88" s="37"/>
      <c r="C88" s="31" t="s">
        <v>21</v>
      </c>
      <c r="D88" s="38"/>
      <c r="E88" s="38"/>
      <c r="F88" s="29" t="str">
        <f>F14</f>
        <v xml:space="preserve"> </v>
      </c>
      <c r="G88" s="38"/>
      <c r="H88" s="38"/>
      <c r="I88" s="119" t="s">
        <v>23</v>
      </c>
      <c r="J88" s="61" t="str">
        <f>IF(J14="","",J14)</f>
        <v>8. 3. 2020</v>
      </c>
      <c r="K88" s="38"/>
      <c r="L88" s="11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6.95" customHeight="1">
      <c r="A89" s="36"/>
      <c r="B89" s="37"/>
      <c r="C89" s="38"/>
      <c r="D89" s="38"/>
      <c r="E89" s="38"/>
      <c r="F89" s="38"/>
      <c r="G89" s="38"/>
      <c r="H89" s="38"/>
      <c r="I89" s="117"/>
      <c r="J89" s="38"/>
      <c r="K89" s="38"/>
      <c r="L89" s="11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15.2" customHeight="1">
      <c r="A90" s="36"/>
      <c r="B90" s="37"/>
      <c r="C90" s="31" t="s">
        <v>25</v>
      </c>
      <c r="D90" s="38"/>
      <c r="E90" s="38"/>
      <c r="F90" s="29" t="str">
        <f>E17</f>
        <v xml:space="preserve"> </v>
      </c>
      <c r="G90" s="38"/>
      <c r="H90" s="38"/>
      <c r="I90" s="119" t="s">
        <v>31</v>
      </c>
      <c r="J90" s="34" t="str">
        <f>E23</f>
        <v xml:space="preserve"> </v>
      </c>
      <c r="K90" s="38"/>
      <c r="L90" s="11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15.2" customHeight="1">
      <c r="A91" s="36"/>
      <c r="B91" s="37"/>
      <c r="C91" s="31" t="s">
        <v>29</v>
      </c>
      <c r="D91" s="38"/>
      <c r="E91" s="38"/>
      <c r="F91" s="29" t="str">
        <f>IF(E20="","",E20)</f>
        <v>Vyplň údaj</v>
      </c>
      <c r="G91" s="38"/>
      <c r="H91" s="38"/>
      <c r="I91" s="119" t="s">
        <v>33</v>
      </c>
      <c r="J91" s="34" t="str">
        <f>E26</f>
        <v xml:space="preserve"> </v>
      </c>
      <c r="K91" s="38"/>
      <c r="L91" s="11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10.35" customHeight="1">
      <c r="A92" s="36"/>
      <c r="B92" s="37"/>
      <c r="C92" s="38"/>
      <c r="D92" s="38"/>
      <c r="E92" s="38"/>
      <c r="F92" s="38"/>
      <c r="G92" s="38"/>
      <c r="H92" s="38"/>
      <c r="I92" s="117"/>
      <c r="J92" s="38"/>
      <c r="K92" s="38"/>
      <c r="L92" s="11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11" customFormat="1" ht="29.25" customHeight="1">
      <c r="A93" s="166"/>
      <c r="B93" s="167"/>
      <c r="C93" s="168" t="s">
        <v>107</v>
      </c>
      <c r="D93" s="169" t="s">
        <v>55</v>
      </c>
      <c r="E93" s="169" t="s">
        <v>51</v>
      </c>
      <c r="F93" s="169" t="s">
        <v>52</v>
      </c>
      <c r="G93" s="169" t="s">
        <v>108</v>
      </c>
      <c r="H93" s="169" t="s">
        <v>109</v>
      </c>
      <c r="I93" s="170" t="s">
        <v>110</v>
      </c>
      <c r="J93" s="169" t="s">
        <v>94</v>
      </c>
      <c r="K93" s="171" t="s">
        <v>111</v>
      </c>
      <c r="L93" s="172"/>
      <c r="M93" s="70" t="s">
        <v>19</v>
      </c>
      <c r="N93" s="71" t="s">
        <v>40</v>
      </c>
      <c r="O93" s="71" t="s">
        <v>112</v>
      </c>
      <c r="P93" s="71" t="s">
        <v>113</v>
      </c>
      <c r="Q93" s="71" t="s">
        <v>114</v>
      </c>
      <c r="R93" s="71" t="s">
        <v>115</v>
      </c>
      <c r="S93" s="71" t="s">
        <v>116</v>
      </c>
      <c r="T93" s="72" t="s">
        <v>117</v>
      </c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</row>
    <row r="94" spans="1:63" s="2" customFormat="1" ht="22.9" customHeight="1">
      <c r="A94" s="36"/>
      <c r="B94" s="37"/>
      <c r="C94" s="77" t="s">
        <v>118</v>
      </c>
      <c r="D94" s="38"/>
      <c r="E94" s="38"/>
      <c r="F94" s="38"/>
      <c r="G94" s="38"/>
      <c r="H94" s="38"/>
      <c r="I94" s="117"/>
      <c r="J94" s="173">
        <f>BK94</f>
        <v>0</v>
      </c>
      <c r="K94" s="38"/>
      <c r="L94" s="41"/>
      <c r="M94" s="73"/>
      <c r="N94" s="174"/>
      <c r="O94" s="74"/>
      <c r="P94" s="175">
        <f>P95</f>
        <v>0</v>
      </c>
      <c r="Q94" s="74"/>
      <c r="R94" s="175">
        <f>R95</f>
        <v>55.562883999999997</v>
      </c>
      <c r="S94" s="74"/>
      <c r="T94" s="176">
        <f>T95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69</v>
      </c>
      <c r="AU94" s="19" t="s">
        <v>95</v>
      </c>
      <c r="BK94" s="177">
        <f>BK95</f>
        <v>0</v>
      </c>
    </row>
    <row r="95" spans="1:63" s="12" customFormat="1" ht="25.9" customHeight="1">
      <c r="B95" s="178"/>
      <c r="C95" s="179"/>
      <c r="D95" s="180" t="s">
        <v>69</v>
      </c>
      <c r="E95" s="181" t="s">
        <v>119</v>
      </c>
      <c r="F95" s="181" t="s">
        <v>120</v>
      </c>
      <c r="G95" s="179"/>
      <c r="H95" s="179"/>
      <c r="I95" s="182"/>
      <c r="J95" s="183">
        <f>BK95</f>
        <v>0</v>
      </c>
      <c r="K95" s="179"/>
      <c r="L95" s="184"/>
      <c r="M95" s="185"/>
      <c r="N95" s="186"/>
      <c r="O95" s="186"/>
      <c r="P95" s="187">
        <f>P96+P140+P153+P162</f>
        <v>0</v>
      </c>
      <c r="Q95" s="186"/>
      <c r="R95" s="187">
        <f>R96+R140+R153+R162</f>
        <v>55.562883999999997</v>
      </c>
      <c r="S95" s="186"/>
      <c r="T95" s="188">
        <f>T96+T140+T153+T162</f>
        <v>0</v>
      </c>
      <c r="AR95" s="189" t="s">
        <v>77</v>
      </c>
      <c r="AT95" s="190" t="s">
        <v>69</v>
      </c>
      <c r="AU95" s="190" t="s">
        <v>70</v>
      </c>
      <c r="AY95" s="189" t="s">
        <v>121</v>
      </c>
      <c r="BK95" s="191">
        <f>BK96+BK140+BK153+BK162</f>
        <v>0</v>
      </c>
    </row>
    <row r="96" spans="1:63" s="12" customFormat="1" ht="22.9" customHeight="1">
      <c r="B96" s="178"/>
      <c r="C96" s="179"/>
      <c r="D96" s="180" t="s">
        <v>69</v>
      </c>
      <c r="E96" s="192" t="s">
        <v>77</v>
      </c>
      <c r="F96" s="192" t="s">
        <v>122</v>
      </c>
      <c r="G96" s="179"/>
      <c r="H96" s="179"/>
      <c r="I96" s="182"/>
      <c r="J96" s="193">
        <f>BK96</f>
        <v>0</v>
      </c>
      <c r="K96" s="179"/>
      <c r="L96" s="184"/>
      <c r="M96" s="185"/>
      <c r="N96" s="186"/>
      <c r="O96" s="186"/>
      <c r="P96" s="187">
        <f>P97+P105+P117+P132</f>
        <v>0</v>
      </c>
      <c r="Q96" s="186"/>
      <c r="R96" s="187">
        <f>R97+R105+R117+R132</f>
        <v>0</v>
      </c>
      <c r="S96" s="186"/>
      <c r="T96" s="188">
        <f>T97+T105+T117+T132</f>
        <v>0</v>
      </c>
      <c r="AR96" s="189" t="s">
        <v>77</v>
      </c>
      <c r="AT96" s="190" t="s">
        <v>69</v>
      </c>
      <c r="AU96" s="190" t="s">
        <v>77</v>
      </c>
      <c r="AY96" s="189" t="s">
        <v>121</v>
      </c>
      <c r="BK96" s="191">
        <f>BK97+BK105+BK117+BK132</f>
        <v>0</v>
      </c>
    </row>
    <row r="97" spans="1:65" s="12" customFormat="1" ht="20.85" customHeight="1">
      <c r="B97" s="178"/>
      <c r="C97" s="179"/>
      <c r="D97" s="180" t="s">
        <v>69</v>
      </c>
      <c r="E97" s="192" t="s">
        <v>191</v>
      </c>
      <c r="F97" s="192" t="s">
        <v>241</v>
      </c>
      <c r="G97" s="179"/>
      <c r="H97" s="179"/>
      <c r="I97" s="182"/>
      <c r="J97" s="193">
        <f>BK97</f>
        <v>0</v>
      </c>
      <c r="K97" s="179"/>
      <c r="L97" s="184"/>
      <c r="M97" s="185"/>
      <c r="N97" s="186"/>
      <c r="O97" s="186"/>
      <c r="P97" s="187">
        <f>SUM(P98:P104)</f>
        <v>0</v>
      </c>
      <c r="Q97" s="186"/>
      <c r="R97" s="187">
        <f>SUM(R98:R104)</f>
        <v>0</v>
      </c>
      <c r="S97" s="186"/>
      <c r="T97" s="188">
        <f>SUM(T98:T104)</f>
        <v>0</v>
      </c>
      <c r="AR97" s="189" t="s">
        <v>77</v>
      </c>
      <c r="AT97" s="190" t="s">
        <v>69</v>
      </c>
      <c r="AU97" s="190" t="s">
        <v>79</v>
      </c>
      <c r="AY97" s="189" t="s">
        <v>121</v>
      </c>
      <c r="BK97" s="191">
        <f>SUM(BK98:BK104)</f>
        <v>0</v>
      </c>
    </row>
    <row r="98" spans="1:65" s="2" customFormat="1" ht="16.5" customHeight="1">
      <c r="A98" s="36"/>
      <c r="B98" s="37"/>
      <c r="C98" s="194" t="s">
        <v>160</v>
      </c>
      <c r="D98" s="194" t="s">
        <v>125</v>
      </c>
      <c r="E98" s="195" t="s">
        <v>242</v>
      </c>
      <c r="F98" s="196" t="s">
        <v>243</v>
      </c>
      <c r="G98" s="197" t="s">
        <v>143</v>
      </c>
      <c r="H98" s="198">
        <v>26</v>
      </c>
      <c r="I98" s="199"/>
      <c r="J98" s="200">
        <f>ROUND(I98*H98,2)</f>
        <v>0</v>
      </c>
      <c r="K98" s="196" t="s">
        <v>129</v>
      </c>
      <c r="L98" s="41"/>
      <c r="M98" s="201" t="s">
        <v>19</v>
      </c>
      <c r="N98" s="202" t="s">
        <v>41</v>
      </c>
      <c r="O98" s="66"/>
      <c r="P98" s="203">
        <f>O98*H98</f>
        <v>0</v>
      </c>
      <c r="Q98" s="203">
        <v>0</v>
      </c>
      <c r="R98" s="203">
        <f>Q98*H98</f>
        <v>0</v>
      </c>
      <c r="S98" s="203">
        <v>0</v>
      </c>
      <c r="T98" s="204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205" t="s">
        <v>130</v>
      </c>
      <c r="AT98" s="205" t="s">
        <v>125</v>
      </c>
      <c r="AU98" s="205" t="s">
        <v>131</v>
      </c>
      <c r="AY98" s="19" t="s">
        <v>121</v>
      </c>
      <c r="BE98" s="206">
        <f>IF(N98="základní",J98,0)</f>
        <v>0</v>
      </c>
      <c r="BF98" s="206">
        <f>IF(N98="snížená",J98,0)</f>
        <v>0</v>
      </c>
      <c r="BG98" s="206">
        <f>IF(N98="zákl. přenesená",J98,0)</f>
        <v>0</v>
      </c>
      <c r="BH98" s="206">
        <f>IF(N98="sníž. přenesená",J98,0)</f>
        <v>0</v>
      </c>
      <c r="BI98" s="206">
        <f>IF(N98="nulová",J98,0)</f>
        <v>0</v>
      </c>
      <c r="BJ98" s="19" t="s">
        <v>77</v>
      </c>
      <c r="BK98" s="206">
        <f>ROUND(I98*H98,2)</f>
        <v>0</v>
      </c>
      <c r="BL98" s="19" t="s">
        <v>130</v>
      </c>
      <c r="BM98" s="205" t="s">
        <v>244</v>
      </c>
    </row>
    <row r="99" spans="1:65" s="2" customFormat="1" ht="68.25">
      <c r="A99" s="36"/>
      <c r="B99" s="37"/>
      <c r="C99" s="38"/>
      <c r="D99" s="207" t="s">
        <v>133</v>
      </c>
      <c r="E99" s="38"/>
      <c r="F99" s="208" t="s">
        <v>245</v>
      </c>
      <c r="G99" s="38"/>
      <c r="H99" s="38"/>
      <c r="I99" s="117"/>
      <c r="J99" s="38"/>
      <c r="K99" s="38"/>
      <c r="L99" s="41"/>
      <c r="M99" s="209"/>
      <c r="N99" s="210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133</v>
      </c>
      <c r="AU99" s="19" t="s">
        <v>131</v>
      </c>
    </row>
    <row r="100" spans="1:65" s="14" customFormat="1" ht="11.25">
      <c r="B100" s="221"/>
      <c r="C100" s="222"/>
      <c r="D100" s="207" t="s">
        <v>135</v>
      </c>
      <c r="E100" s="223" t="s">
        <v>19</v>
      </c>
      <c r="F100" s="224" t="s">
        <v>246</v>
      </c>
      <c r="G100" s="222"/>
      <c r="H100" s="225">
        <v>19</v>
      </c>
      <c r="I100" s="226"/>
      <c r="J100" s="222"/>
      <c r="K100" s="222"/>
      <c r="L100" s="227"/>
      <c r="M100" s="228"/>
      <c r="N100" s="229"/>
      <c r="O100" s="229"/>
      <c r="P100" s="229"/>
      <c r="Q100" s="229"/>
      <c r="R100" s="229"/>
      <c r="S100" s="229"/>
      <c r="T100" s="230"/>
      <c r="AT100" s="231" t="s">
        <v>135</v>
      </c>
      <c r="AU100" s="231" t="s">
        <v>131</v>
      </c>
      <c r="AV100" s="14" t="s">
        <v>79</v>
      </c>
      <c r="AW100" s="14" t="s">
        <v>32</v>
      </c>
      <c r="AX100" s="14" t="s">
        <v>70</v>
      </c>
      <c r="AY100" s="231" t="s">
        <v>121</v>
      </c>
    </row>
    <row r="101" spans="1:65" s="15" customFormat="1" ht="11.25">
      <c r="B101" s="232"/>
      <c r="C101" s="233"/>
      <c r="D101" s="207" t="s">
        <v>135</v>
      </c>
      <c r="E101" s="234" t="s">
        <v>19</v>
      </c>
      <c r="F101" s="235" t="s">
        <v>139</v>
      </c>
      <c r="G101" s="233"/>
      <c r="H101" s="236">
        <v>19</v>
      </c>
      <c r="I101" s="237"/>
      <c r="J101" s="233"/>
      <c r="K101" s="233"/>
      <c r="L101" s="238"/>
      <c r="M101" s="239"/>
      <c r="N101" s="240"/>
      <c r="O101" s="240"/>
      <c r="P101" s="240"/>
      <c r="Q101" s="240"/>
      <c r="R101" s="240"/>
      <c r="S101" s="240"/>
      <c r="T101" s="241"/>
      <c r="AT101" s="242" t="s">
        <v>135</v>
      </c>
      <c r="AU101" s="242" t="s">
        <v>131</v>
      </c>
      <c r="AV101" s="15" t="s">
        <v>131</v>
      </c>
      <c r="AW101" s="15" t="s">
        <v>32</v>
      </c>
      <c r="AX101" s="15" t="s">
        <v>70</v>
      </c>
      <c r="AY101" s="242" t="s">
        <v>121</v>
      </c>
    </row>
    <row r="102" spans="1:65" s="14" customFormat="1" ht="11.25">
      <c r="B102" s="221"/>
      <c r="C102" s="222"/>
      <c r="D102" s="207" t="s">
        <v>135</v>
      </c>
      <c r="E102" s="223" t="s">
        <v>19</v>
      </c>
      <c r="F102" s="224" t="s">
        <v>247</v>
      </c>
      <c r="G102" s="222"/>
      <c r="H102" s="225">
        <v>7</v>
      </c>
      <c r="I102" s="226"/>
      <c r="J102" s="222"/>
      <c r="K102" s="222"/>
      <c r="L102" s="227"/>
      <c r="M102" s="228"/>
      <c r="N102" s="229"/>
      <c r="O102" s="229"/>
      <c r="P102" s="229"/>
      <c r="Q102" s="229"/>
      <c r="R102" s="229"/>
      <c r="S102" s="229"/>
      <c r="T102" s="230"/>
      <c r="AT102" s="231" t="s">
        <v>135</v>
      </c>
      <c r="AU102" s="231" t="s">
        <v>131</v>
      </c>
      <c r="AV102" s="14" t="s">
        <v>79</v>
      </c>
      <c r="AW102" s="14" t="s">
        <v>32</v>
      </c>
      <c r="AX102" s="14" t="s">
        <v>70</v>
      </c>
      <c r="AY102" s="231" t="s">
        <v>121</v>
      </c>
    </row>
    <row r="103" spans="1:65" s="15" customFormat="1" ht="11.25">
      <c r="B103" s="232"/>
      <c r="C103" s="233"/>
      <c r="D103" s="207" t="s">
        <v>135</v>
      </c>
      <c r="E103" s="234" t="s">
        <v>19</v>
      </c>
      <c r="F103" s="235" t="s">
        <v>139</v>
      </c>
      <c r="G103" s="233"/>
      <c r="H103" s="236">
        <v>7</v>
      </c>
      <c r="I103" s="237"/>
      <c r="J103" s="233"/>
      <c r="K103" s="233"/>
      <c r="L103" s="238"/>
      <c r="M103" s="239"/>
      <c r="N103" s="240"/>
      <c r="O103" s="240"/>
      <c r="P103" s="240"/>
      <c r="Q103" s="240"/>
      <c r="R103" s="240"/>
      <c r="S103" s="240"/>
      <c r="T103" s="241"/>
      <c r="AT103" s="242" t="s">
        <v>135</v>
      </c>
      <c r="AU103" s="242" t="s">
        <v>131</v>
      </c>
      <c r="AV103" s="15" t="s">
        <v>131</v>
      </c>
      <c r="AW103" s="15" t="s">
        <v>32</v>
      </c>
      <c r="AX103" s="15" t="s">
        <v>70</v>
      </c>
      <c r="AY103" s="242" t="s">
        <v>121</v>
      </c>
    </row>
    <row r="104" spans="1:65" s="16" customFormat="1" ht="11.25">
      <c r="B104" s="243"/>
      <c r="C104" s="244"/>
      <c r="D104" s="207" t="s">
        <v>135</v>
      </c>
      <c r="E104" s="245" t="s">
        <v>19</v>
      </c>
      <c r="F104" s="246" t="s">
        <v>140</v>
      </c>
      <c r="G104" s="244"/>
      <c r="H104" s="247">
        <v>26</v>
      </c>
      <c r="I104" s="248"/>
      <c r="J104" s="244"/>
      <c r="K104" s="244"/>
      <c r="L104" s="249"/>
      <c r="M104" s="250"/>
      <c r="N104" s="251"/>
      <c r="O104" s="251"/>
      <c r="P104" s="251"/>
      <c r="Q104" s="251"/>
      <c r="R104" s="251"/>
      <c r="S104" s="251"/>
      <c r="T104" s="252"/>
      <c r="AT104" s="253" t="s">
        <v>135</v>
      </c>
      <c r="AU104" s="253" t="s">
        <v>131</v>
      </c>
      <c r="AV104" s="16" t="s">
        <v>130</v>
      </c>
      <c r="AW104" s="16" t="s">
        <v>32</v>
      </c>
      <c r="AX104" s="16" t="s">
        <v>77</v>
      </c>
      <c r="AY104" s="253" t="s">
        <v>121</v>
      </c>
    </row>
    <row r="105" spans="1:65" s="12" customFormat="1" ht="20.85" customHeight="1">
      <c r="B105" s="178"/>
      <c r="C105" s="179"/>
      <c r="D105" s="180" t="s">
        <v>69</v>
      </c>
      <c r="E105" s="192" t="s">
        <v>147</v>
      </c>
      <c r="F105" s="192" t="s">
        <v>148</v>
      </c>
      <c r="G105" s="179"/>
      <c r="H105" s="179"/>
      <c r="I105" s="182"/>
      <c r="J105" s="193">
        <f>BK105</f>
        <v>0</v>
      </c>
      <c r="K105" s="179"/>
      <c r="L105" s="184"/>
      <c r="M105" s="185"/>
      <c r="N105" s="186"/>
      <c r="O105" s="186"/>
      <c r="P105" s="187">
        <f>SUM(P106:P116)</f>
        <v>0</v>
      </c>
      <c r="Q105" s="186"/>
      <c r="R105" s="187">
        <f>SUM(R106:R116)</f>
        <v>0</v>
      </c>
      <c r="S105" s="186"/>
      <c r="T105" s="188">
        <f>SUM(T106:T116)</f>
        <v>0</v>
      </c>
      <c r="AR105" s="189" t="s">
        <v>77</v>
      </c>
      <c r="AT105" s="190" t="s">
        <v>69</v>
      </c>
      <c r="AU105" s="190" t="s">
        <v>79</v>
      </c>
      <c r="AY105" s="189" t="s">
        <v>121</v>
      </c>
      <c r="BK105" s="191">
        <f>SUM(BK106:BK116)</f>
        <v>0</v>
      </c>
    </row>
    <row r="106" spans="1:65" s="2" customFormat="1" ht="33" customHeight="1">
      <c r="A106" s="36"/>
      <c r="B106" s="37"/>
      <c r="C106" s="194" t="s">
        <v>191</v>
      </c>
      <c r="D106" s="194" t="s">
        <v>125</v>
      </c>
      <c r="E106" s="195" t="s">
        <v>150</v>
      </c>
      <c r="F106" s="196" t="s">
        <v>151</v>
      </c>
      <c r="G106" s="197" t="s">
        <v>143</v>
      </c>
      <c r="H106" s="198">
        <v>26</v>
      </c>
      <c r="I106" s="199"/>
      <c r="J106" s="200">
        <f>ROUND(I106*H106,2)</f>
        <v>0</v>
      </c>
      <c r="K106" s="196" t="s">
        <v>129</v>
      </c>
      <c r="L106" s="41"/>
      <c r="M106" s="201" t="s">
        <v>19</v>
      </c>
      <c r="N106" s="202" t="s">
        <v>41</v>
      </c>
      <c r="O106" s="66"/>
      <c r="P106" s="203">
        <f>O106*H106</f>
        <v>0</v>
      </c>
      <c r="Q106" s="203">
        <v>0</v>
      </c>
      <c r="R106" s="203">
        <f>Q106*H106</f>
        <v>0</v>
      </c>
      <c r="S106" s="203">
        <v>0</v>
      </c>
      <c r="T106" s="204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205" t="s">
        <v>147</v>
      </c>
      <c r="AT106" s="205" t="s">
        <v>125</v>
      </c>
      <c r="AU106" s="205" t="s">
        <v>131</v>
      </c>
      <c r="AY106" s="19" t="s">
        <v>121</v>
      </c>
      <c r="BE106" s="206">
        <f>IF(N106="základní",J106,0)</f>
        <v>0</v>
      </c>
      <c r="BF106" s="206">
        <f>IF(N106="snížená",J106,0)</f>
        <v>0</v>
      </c>
      <c r="BG106" s="206">
        <f>IF(N106="zákl. přenesená",J106,0)</f>
        <v>0</v>
      </c>
      <c r="BH106" s="206">
        <f>IF(N106="sníž. přenesená",J106,0)</f>
        <v>0</v>
      </c>
      <c r="BI106" s="206">
        <f>IF(N106="nulová",J106,0)</f>
        <v>0</v>
      </c>
      <c r="BJ106" s="19" t="s">
        <v>77</v>
      </c>
      <c r="BK106" s="206">
        <f>ROUND(I106*H106,2)</f>
        <v>0</v>
      </c>
      <c r="BL106" s="19" t="s">
        <v>147</v>
      </c>
      <c r="BM106" s="205" t="s">
        <v>248</v>
      </c>
    </row>
    <row r="107" spans="1:65" s="2" customFormat="1" ht="58.5">
      <c r="A107" s="36"/>
      <c r="B107" s="37"/>
      <c r="C107" s="38"/>
      <c r="D107" s="207" t="s">
        <v>133</v>
      </c>
      <c r="E107" s="38"/>
      <c r="F107" s="208" t="s">
        <v>153</v>
      </c>
      <c r="G107" s="38"/>
      <c r="H107" s="38"/>
      <c r="I107" s="117"/>
      <c r="J107" s="38"/>
      <c r="K107" s="38"/>
      <c r="L107" s="41"/>
      <c r="M107" s="209"/>
      <c r="N107" s="210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133</v>
      </c>
      <c r="AU107" s="19" t="s">
        <v>131</v>
      </c>
    </row>
    <row r="108" spans="1:65" s="14" customFormat="1" ht="11.25">
      <c r="B108" s="221"/>
      <c r="C108" s="222"/>
      <c r="D108" s="207" t="s">
        <v>135</v>
      </c>
      <c r="E108" s="223" t="s">
        <v>19</v>
      </c>
      <c r="F108" s="224" t="s">
        <v>246</v>
      </c>
      <c r="G108" s="222"/>
      <c r="H108" s="225">
        <v>19</v>
      </c>
      <c r="I108" s="226"/>
      <c r="J108" s="222"/>
      <c r="K108" s="222"/>
      <c r="L108" s="227"/>
      <c r="M108" s="228"/>
      <c r="N108" s="229"/>
      <c r="O108" s="229"/>
      <c r="P108" s="229"/>
      <c r="Q108" s="229"/>
      <c r="R108" s="229"/>
      <c r="S108" s="229"/>
      <c r="T108" s="230"/>
      <c r="AT108" s="231" t="s">
        <v>135</v>
      </c>
      <c r="AU108" s="231" t="s">
        <v>131</v>
      </c>
      <c r="AV108" s="14" t="s">
        <v>79</v>
      </c>
      <c r="AW108" s="14" t="s">
        <v>32</v>
      </c>
      <c r="AX108" s="14" t="s">
        <v>70</v>
      </c>
      <c r="AY108" s="231" t="s">
        <v>121</v>
      </c>
    </row>
    <row r="109" spans="1:65" s="15" customFormat="1" ht="11.25">
      <c r="B109" s="232"/>
      <c r="C109" s="233"/>
      <c r="D109" s="207" t="s">
        <v>135</v>
      </c>
      <c r="E109" s="234" t="s">
        <v>19</v>
      </c>
      <c r="F109" s="235" t="s">
        <v>139</v>
      </c>
      <c r="G109" s="233"/>
      <c r="H109" s="236">
        <v>19</v>
      </c>
      <c r="I109" s="237"/>
      <c r="J109" s="233"/>
      <c r="K109" s="233"/>
      <c r="L109" s="238"/>
      <c r="M109" s="239"/>
      <c r="N109" s="240"/>
      <c r="O109" s="240"/>
      <c r="P109" s="240"/>
      <c r="Q109" s="240"/>
      <c r="R109" s="240"/>
      <c r="S109" s="240"/>
      <c r="T109" s="241"/>
      <c r="AT109" s="242" t="s">
        <v>135</v>
      </c>
      <c r="AU109" s="242" t="s">
        <v>131</v>
      </c>
      <c r="AV109" s="15" t="s">
        <v>131</v>
      </c>
      <c r="AW109" s="15" t="s">
        <v>32</v>
      </c>
      <c r="AX109" s="15" t="s">
        <v>70</v>
      </c>
      <c r="AY109" s="242" t="s">
        <v>121</v>
      </c>
    </row>
    <row r="110" spans="1:65" s="14" customFormat="1" ht="11.25">
      <c r="B110" s="221"/>
      <c r="C110" s="222"/>
      <c r="D110" s="207" t="s">
        <v>135</v>
      </c>
      <c r="E110" s="223" t="s">
        <v>19</v>
      </c>
      <c r="F110" s="224" t="s">
        <v>247</v>
      </c>
      <c r="G110" s="222"/>
      <c r="H110" s="225">
        <v>7</v>
      </c>
      <c r="I110" s="226"/>
      <c r="J110" s="222"/>
      <c r="K110" s="222"/>
      <c r="L110" s="227"/>
      <c r="M110" s="228"/>
      <c r="N110" s="229"/>
      <c r="O110" s="229"/>
      <c r="P110" s="229"/>
      <c r="Q110" s="229"/>
      <c r="R110" s="229"/>
      <c r="S110" s="229"/>
      <c r="T110" s="230"/>
      <c r="AT110" s="231" t="s">
        <v>135</v>
      </c>
      <c r="AU110" s="231" t="s">
        <v>131</v>
      </c>
      <c r="AV110" s="14" t="s">
        <v>79</v>
      </c>
      <c r="AW110" s="14" t="s">
        <v>32</v>
      </c>
      <c r="AX110" s="14" t="s">
        <v>70</v>
      </c>
      <c r="AY110" s="231" t="s">
        <v>121</v>
      </c>
    </row>
    <row r="111" spans="1:65" s="15" customFormat="1" ht="11.25">
      <c r="B111" s="232"/>
      <c r="C111" s="233"/>
      <c r="D111" s="207" t="s">
        <v>135</v>
      </c>
      <c r="E111" s="234" t="s">
        <v>19</v>
      </c>
      <c r="F111" s="235" t="s">
        <v>139</v>
      </c>
      <c r="G111" s="233"/>
      <c r="H111" s="236">
        <v>7</v>
      </c>
      <c r="I111" s="237"/>
      <c r="J111" s="233"/>
      <c r="K111" s="233"/>
      <c r="L111" s="238"/>
      <c r="M111" s="239"/>
      <c r="N111" s="240"/>
      <c r="O111" s="240"/>
      <c r="P111" s="240"/>
      <c r="Q111" s="240"/>
      <c r="R111" s="240"/>
      <c r="S111" s="240"/>
      <c r="T111" s="241"/>
      <c r="AT111" s="242" t="s">
        <v>135</v>
      </c>
      <c r="AU111" s="242" t="s">
        <v>131</v>
      </c>
      <c r="AV111" s="15" t="s">
        <v>131</v>
      </c>
      <c r="AW111" s="15" t="s">
        <v>32</v>
      </c>
      <c r="AX111" s="15" t="s">
        <v>70</v>
      </c>
      <c r="AY111" s="242" t="s">
        <v>121</v>
      </c>
    </row>
    <row r="112" spans="1:65" s="16" customFormat="1" ht="11.25">
      <c r="B112" s="243"/>
      <c r="C112" s="244"/>
      <c r="D112" s="207" t="s">
        <v>135</v>
      </c>
      <c r="E112" s="245" t="s">
        <v>19</v>
      </c>
      <c r="F112" s="246" t="s">
        <v>140</v>
      </c>
      <c r="G112" s="244"/>
      <c r="H112" s="247">
        <v>26</v>
      </c>
      <c r="I112" s="248"/>
      <c r="J112" s="244"/>
      <c r="K112" s="244"/>
      <c r="L112" s="249"/>
      <c r="M112" s="250"/>
      <c r="N112" s="251"/>
      <c r="O112" s="251"/>
      <c r="P112" s="251"/>
      <c r="Q112" s="251"/>
      <c r="R112" s="251"/>
      <c r="S112" s="251"/>
      <c r="T112" s="252"/>
      <c r="AT112" s="253" t="s">
        <v>135</v>
      </c>
      <c r="AU112" s="253" t="s">
        <v>131</v>
      </c>
      <c r="AV112" s="16" t="s">
        <v>130</v>
      </c>
      <c r="AW112" s="16" t="s">
        <v>32</v>
      </c>
      <c r="AX112" s="16" t="s">
        <v>77</v>
      </c>
      <c r="AY112" s="253" t="s">
        <v>121</v>
      </c>
    </row>
    <row r="113" spans="1:65" s="2" customFormat="1" ht="33" customHeight="1">
      <c r="A113" s="36"/>
      <c r="B113" s="37"/>
      <c r="C113" s="194" t="s">
        <v>196</v>
      </c>
      <c r="D113" s="194" t="s">
        <v>125</v>
      </c>
      <c r="E113" s="195" t="s">
        <v>156</v>
      </c>
      <c r="F113" s="196" t="s">
        <v>157</v>
      </c>
      <c r="G113" s="197" t="s">
        <v>143</v>
      </c>
      <c r="H113" s="198">
        <v>260</v>
      </c>
      <c r="I113" s="199"/>
      <c r="J113" s="200">
        <f>ROUND(I113*H113,2)</f>
        <v>0</v>
      </c>
      <c r="K113" s="196" t="s">
        <v>129</v>
      </c>
      <c r="L113" s="41"/>
      <c r="M113" s="201" t="s">
        <v>19</v>
      </c>
      <c r="N113" s="202" t="s">
        <v>41</v>
      </c>
      <c r="O113" s="66"/>
      <c r="P113" s="203">
        <f>O113*H113</f>
        <v>0</v>
      </c>
      <c r="Q113" s="203">
        <v>0</v>
      </c>
      <c r="R113" s="203">
        <f>Q113*H113</f>
        <v>0</v>
      </c>
      <c r="S113" s="203">
        <v>0</v>
      </c>
      <c r="T113" s="204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205" t="s">
        <v>130</v>
      </c>
      <c r="AT113" s="205" t="s">
        <v>125</v>
      </c>
      <c r="AU113" s="205" t="s">
        <v>131</v>
      </c>
      <c r="AY113" s="19" t="s">
        <v>121</v>
      </c>
      <c r="BE113" s="206">
        <f>IF(N113="základní",J113,0)</f>
        <v>0</v>
      </c>
      <c r="BF113" s="206">
        <f>IF(N113="snížená",J113,0)</f>
        <v>0</v>
      </c>
      <c r="BG113" s="206">
        <f>IF(N113="zákl. přenesená",J113,0)</f>
        <v>0</v>
      </c>
      <c r="BH113" s="206">
        <f>IF(N113="sníž. přenesená",J113,0)</f>
        <v>0</v>
      </c>
      <c r="BI113" s="206">
        <f>IF(N113="nulová",J113,0)</f>
        <v>0</v>
      </c>
      <c r="BJ113" s="19" t="s">
        <v>77</v>
      </c>
      <c r="BK113" s="206">
        <f>ROUND(I113*H113,2)</f>
        <v>0</v>
      </c>
      <c r="BL113" s="19" t="s">
        <v>130</v>
      </c>
      <c r="BM113" s="205" t="s">
        <v>249</v>
      </c>
    </row>
    <row r="114" spans="1:65" s="2" customFormat="1" ht="58.5">
      <c r="A114" s="36"/>
      <c r="B114" s="37"/>
      <c r="C114" s="38"/>
      <c r="D114" s="207" t="s">
        <v>133</v>
      </c>
      <c r="E114" s="38"/>
      <c r="F114" s="208" t="s">
        <v>153</v>
      </c>
      <c r="G114" s="38"/>
      <c r="H114" s="38"/>
      <c r="I114" s="117"/>
      <c r="J114" s="38"/>
      <c r="K114" s="38"/>
      <c r="L114" s="41"/>
      <c r="M114" s="209"/>
      <c r="N114" s="210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133</v>
      </c>
      <c r="AU114" s="19" t="s">
        <v>131</v>
      </c>
    </row>
    <row r="115" spans="1:65" s="14" customFormat="1" ht="11.25">
      <c r="B115" s="221"/>
      <c r="C115" s="222"/>
      <c r="D115" s="207" t="s">
        <v>135</v>
      </c>
      <c r="E115" s="223" t="s">
        <v>19</v>
      </c>
      <c r="F115" s="224" t="s">
        <v>250</v>
      </c>
      <c r="G115" s="222"/>
      <c r="H115" s="225">
        <v>260</v>
      </c>
      <c r="I115" s="226"/>
      <c r="J115" s="222"/>
      <c r="K115" s="222"/>
      <c r="L115" s="227"/>
      <c r="M115" s="228"/>
      <c r="N115" s="229"/>
      <c r="O115" s="229"/>
      <c r="P115" s="229"/>
      <c r="Q115" s="229"/>
      <c r="R115" s="229"/>
      <c r="S115" s="229"/>
      <c r="T115" s="230"/>
      <c r="AT115" s="231" t="s">
        <v>135</v>
      </c>
      <c r="AU115" s="231" t="s">
        <v>131</v>
      </c>
      <c r="AV115" s="14" t="s">
        <v>79</v>
      </c>
      <c r="AW115" s="14" t="s">
        <v>32</v>
      </c>
      <c r="AX115" s="14" t="s">
        <v>70</v>
      </c>
      <c r="AY115" s="231" t="s">
        <v>121</v>
      </c>
    </row>
    <row r="116" spans="1:65" s="15" customFormat="1" ht="11.25">
      <c r="B116" s="232"/>
      <c r="C116" s="233"/>
      <c r="D116" s="207" t="s">
        <v>135</v>
      </c>
      <c r="E116" s="234" t="s">
        <v>19</v>
      </c>
      <c r="F116" s="235" t="s">
        <v>139</v>
      </c>
      <c r="G116" s="233"/>
      <c r="H116" s="236">
        <v>260</v>
      </c>
      <c r="I116" s="237"/>
      <c r="J116" s="233"/>
      <c r="K116" s="233"/>
      <c r="L116" s="238"/>
      <c r="M116" s="239"/>
      <c r="N116" s="240"/>
      <c r="O116" s="240"/>
      <c r="P116" s="240"/>
      <c r="Q116" s="240"/>
      <c r="R116" s="240"/>
      <c r="S116" s="240"/>
      <c r="T116" s="241"/>
      <c r="AT116" s="242" t="s">
        <v>135</v>
      </c>
      <c r="AU116" s="242" t="s">
        <v>131</v>
      </c>
      <c r="AV116" s="15" t="s">
        <v>131</v>
      </c>
      <c r="AW116" s="15" t="s">
        <v>32</v>
      </c>
      <c r="AX116" s="15" t="s">
        <v>77</v>
      </c>
      <c r="AY116" s="242" t="s">
        <v>121</v>
      </c>
    </row>
    <row r="117" spans="1:65" s="12" customFormat="1" ht="20.85" customHeight="1">
      <c r="B117" s="178"/>
      <c r="C117" s="179"/>
      <c r="D117" s="180" t="s">
        <v>69</v>
      </c>
      <c r="E117" s="192" t="s">
        <v>160</v>
      </c>
      <c r="F117" s="192" t="s">
        <v>161</v>
      </c>
      <c r="G117" s="179"/>
      <c r="H117" s="179"/>
      <c r="I117" s="182"/>
      <c r="J117" s="193">
        <f>BK117</f>
        <v>0</v>
      </c>
      <c r="K117" s="179"/>
      <c r="L117" s="184"/>
      <c r="M117" s="185"/>
      <c r="N117" s="186"/>
      <c r="O117" s="186"/>
      <c r="P117" s="187">
        <f>SUM(P118:P131)</f>
        <v>0</v>
      </c>
      <c r="Q117" s="186"/>
      <c r="R117" s="187">
        <f>SUM(R118:R131)</f>
        <v>0</v>
      </c>
      <c r="S117" s="186"/>
      <c r="T117" s="188">
        <f>SUM(T118:T131)</f>
        <v>0</v>
      </c>
      <c r="AR117" s="189" t="s">
        <v>77</v>
      </c>
      <c r="AT117" s="190" t="s">
        <v>69</v>
      </c>
      <c r="AU117" s="190" t="s">
        <v>79</v>
      </c>
      <c r="AY117" s="189" t="s">
        <v>121</v>
      </c>
      <c r="BK117" s="191">
        <f>SUM(BK118:BK131)</f>
        <v>0</v>
      </c>
    </row>
    <row r="118" spans="1:65" s="2" customFormat="1" ht="21.75" customHeight="1">
      <c r="A118" s="36"/>
      <c r="B118" s="37"/>
      <c r="C118" s="194" t="s">
        <v>175</v>
      </c>
      <c r="D118" s="194" t="s">
        <v>125</v>
      </c>
      <c r="E118" s="195" t="s">
        <v>163</v>
      </c>
      <c r="F118" s="196" t="s">
        <v>164</v>
      </c>
      <c r="G118" s="197" t="s">
        <v>143</v>
      </c>
      <c r="H118" s="198">
        <v>26</v>
      </c>
      <c r="I118" s="199"/>
      <c r="J118" s="200">
        <f>ROUND(I118*H118,2)</f>
        <v>0</v>
      </c>
      <c r="K118" s="196" t="s">
        <v>129</v>
      </c>
      <c r="L118" s="41"/>
      <c r="M118" s="201" t="s">
        <v>19</v>
      </c>
      <c r="N118" s="202" t="s">
        <v>41</v>
      </c>
      <c r="O118" s="66"/>
      <c r="P118" s="203">
        <f>O118*H118</f>
        <v>0</v>
      </c>
      <c r="Q118" s="203">
        <v>0</v>
      </c>
      <c r="R118" s="203">
        <f>Q118*H118</f>
        <v>0</v>
      </c>
      <c r="S118" s="203">
        <v>0</v>
      </c>
      <c r="T118" s="204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205" t="s">
        <v>130</v>
      </c>
      <c r="AT118" s="205" t="s">
        <v>125</v>
      </c>
      <c r="AU118" s="205" t="s">
        <v>131</v>
      </c>
      <c r="AY118" s="19" t="s">
        <v>121</v>
      </c>
      <c r="BE118" s="206">
        <f>IF(N118="základní",J118,0)</f>
        <v>0</v>
      </c>
      <c r="BF118" s="206">
        <f>IF(N118="snížená",J118,0)</f>
        <v>0</v>
      </c>
      <c r="BG118" s="206">
        <f>IF(N118="zákl. přenesená",J118,0)</f>
        <v>0</v>
      </c>
      <c r="BH118" s="206">
        <f>IF(N118="sníž. přenesená",J118,0)</f>
        <v>0</v>
      </c>
      <c r="BI118" s="206">
        <f>IF(N118="nulová",J118,0)</f>
        <v>0</v>
      </c>
      <c r="BJ118" s="19" t="s">
        <v>77</v>
      </c>
      <c r="BK118" s="206">
        <f>ROUND(I118*H118,2)</f>
        <v>0</v>
      </c>
      <c r="BL118" s="19" t="s">
        <v>130</v>
      </c>
      <c r="BM118" s="205" t="s">
        <v>251</v>
      </c>
    </row>
    <row r="119" spans="1:65" s="2" customFormat="1" ht="97.5">
      <c r="A119" s="36"/>
      <c r="B119" s="37"/>
      <c r="C119" s="38"/>
      <c r="D119" s="207" t="s">
        <v>133</v>
      </c>
      <c r="E119" s="38"/>
      <c r="F119" s="208" t="s">
        <v>166</v>
      </c>
      <c r="G119" s="38"/>
      <c r="H119" s="38"/>
      <c r="I119" s="117"/>
      <c r="J119" s="38"/>
      <c r="K119" s="38"/>
      <c r="L119" s="41"/>
      <c r="M119" s="209"/>
      <c r="N119" s="210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133</v>
      </c>
      <c r="AU119" s="19" t="s">
        <v>131</v>
      </c>
    </row>
    <row r="120" spans="1:65" s="14" customFormat="1" ht="11.25">
      <c r="B120" s="221"/>
      <c r="C120" s="222"/>
      <c r="D120" s="207" t="s">
        <v>135</v>
      </c>
      <c r="E120" s="223" t="s">
        <v>19</v>
      </c>
      <c r="F120" s="224" t="s">
        <v>246</v>
      </c>
      <c r="G120" s="222"/>
      <c r="H120" s="225">
        <v>19</v>
      </c>
      <c r="I120" s="226"/>
      <c r="J120" s="222"/>
      <c r="K120" s="222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135</v>
      </c>
      <c r="AU120" s="231" t="s">
        <v>131</v>
      </c>
      <c r="AV120" s="14" t="s">
        <v>79</v>
      </c>
      <c r="AW120" s="14" t="s">
        <v>32</v>
      </c>
      <c r="AX120" s="14" t="s">
        <v>70</v>
      </c>
      <c r="AY120" s="231" t="s">
        <v>121</v>
      </c>
    </row>
    <row r="121" spans="1:65" s="15" customFormat="1" ht="11.25">
      <c r="B121" s="232"/>
      <c r="C121" s="233"/>
      <c r="D121" s="207" t="s">
        <v>135</v>
      </c>
      <c r="E121" s="234" t="s">
        <v>19</v>
      </c>
      <c r="F121" s="235" t="s">
        <v>139</v>
      </c>
      <c r="G121" s="233"/>
      <c r="H121" s="236">
        <v>19</v>
      </c>
      <c r="I121" s="237"/>
      <c r="J121" s="233"/>
      <c r="K121" s="233"/>
      <c r="L121" s="238"/>
      <c r="M121" s="239"/>
      <c r="N121" s="240"/>
      <c r="O121" s="240"/>
      <c r="P121" s="240"/>
      <c r="Q121" s="240"/>
      <c r="R121" s="240"/>
      <c r="S121" s="240"/>
      <c r="T121" s="241"/>
      <c r="AT121" s="242" t="s">
        <v>135</v>
      </c>
      <c r="AU121" s="242" t="s">
        <v>131</v>
      </c>
      <c r="AV121" s="15" t="s">
        <v>131</v>
      </c>
      <c r="AW121" s="15" t="s">
        <v>32</v>
      </c>
      <c r="AX121" s="15" t="s">
        <v>70</v>
      </c>
      <c r="AY121" s="242" t="s">
        <v>121</v>
      </c>
    </row>
    <row r="122" spans="1:65" s="14" customFormat="1" ht="11.25">
      <c r="B122" s="221"/>
      <c r="C122" s="222"/>
      <c r="D122" s="207" t="s">
        <v>135</v>
      </c>
      <c r="E122" s="223" t="s">
        <v>19</v>
      </c>
      <c r="F122" s="224" t="s">
        <v>247</v>
      </c>
      <c r="G122" s="222"/>
      <c r="H122" s="225">
        <v>7</v>
      </c>
      <c r="I122" s="226"/>
      <c r="J122" s="222"/>
      <c r="K122" s="222"/>
      <c r="L122" s="227"/>
      <c r="M122" s="228"/>
      <c r="N122" s="229"/>
      <c r="O122" s="229"/>
      <c r="P122" s="229"/>
      <c r="Q122" s="229"/>
      <c r="R122" s="229"/>
      <c r="S122" s="229"/>
      <c r="T122" s="230"/>
      <c r="AT122" s="231" t="s">
        <v>135</v>
      </c>
      <c r="AU122" s="231" t="s">
        <v>131</v>
      </c>
      <c r="AV122" s="14" t="s">
        <v>79</v>
      </c>
      <c r="AW122" s="14" t="s">
        <v>32</v>
      </c>
      <c r="AX122" s="14" t="s">
        <v>70</v>
      </c>
      <c r="AY122" s="231" t="s">
        <v>121</v>
      </c>
    </row>
    <row r="123" spans="1:65" s="15" customFormat="1" ht="11.25">
      <c r="B123" s="232"/>
      <c r="C123" s="233"/>
      <c r="D123" s="207" t="s">
        <v>135</v>
      </c>
      <c r="E123" s="234" t="s">
        <v>19</v>
      </c>
      <c r="F123" s="235" t="s">
        <v>139</v>
      </c>
      <c r="G123" s="233"/>
      <c r="H123" s="236">
        <v>7</v>
      </c>
      <c r="I123" s="237"/>
      <c r="J123" s="233"/>
      <c r="K123" s="233"/>
      <c r="L123" s="238"/>
      <c r="M123" s="239"/>
      <c r="N123" s="240"/>
      <c r="O123" s="240"/>
      <c r="P123" s="240"/>
      <c r="Q123" s="240"/>
      <c r="R123" s="240"/>
      <c r="S123" s="240"/>
      <c r="T123" s="241"/>
      <c r="AT123" s="242" t="s">
        <v>135</v>
      </c>
      <c r="AU123" s="242" t="s">
        <v>131</v>
      </c>
      <c r="AV123" s="15" t="s">
        <v>131</v>
      </c>
      <c r="AW123" s="15" t="s">
        <v>32</v>
      </c>
      <c r="AX123" s="15" t="s">
        <v>70</v>
      </c>
      <c r="AY123" s="242" t="s">
        <v>121</v>
      </c>
    </row>
    <row r="124" spans="1:65" s="16" customFormat="1" ht="11.25">
      <c r="B124" s="243"/>
      <c r="C124" s="244"/>
      <c r="D124" s="207" t="s">
        <v>135</v>
      </c>
      <c r="E124" s="245" t="s">
        <v>19</v>
      </c>
      <c r="F124" s="246" t="s">
        <v>140</v>
      </c>
      <c r="G124" s="244"/>
      <c r="H124" s="247">
        <v>26</v>
      </c>
      <c r="I124" s="248"/>
      <c r="J124" s="244"/>
      <c r="K124" s="244"/>
      <c r="L124" s="249"/>
      <c r="M124" s="250"/>
      <c r="N124" s="251"/>
      <c r="O124" s="251"/>
      <c r="P124" s="251"/>
      <c r="Q124" s="251"/>
      <c r="R124" s="251"/>
      <c r="S124" s="251"/>
      <c r="T124" s="252"/>
      <c r="AT124" s="253" t="s">
        <v>135</v>
      </c>
      <c r="AU124" s="253" t="s">
        <v>131</v>
      </c>
      <c r="AV124" s="16" t="s">
        <v>130</v>
      </c>
      <c r="AW124" s="16" t="s">
        <v>32</v>
      </c>
      <c r="AX124" s="16" t="s">
        <v>77</v>
      </c>
      <c r="AY124" s="253" t="s">
        <v>121</v>
      </c>
    </row>
    <row r="125" spans="1:65" s="2" customFormat="1" ht="21.75" customHeight="1">
      <c r="A125" s="36"/>
      <c r="B125" s="37"/>
      <c r="C125" s="194" t="s">
        <v>8</v>
      </c>
      <c r="D125" s="194" t="s">
        <v>125</v>
      </c>
      <c r="E125" s="195" t="s">
        <v>169</v>
      </c>
      <c r="F125" s="196" t="s">
        <v>170</v>
      </c>
      <c r="G125" s="197" t="s">
        <v>171</v>
      </c>
      <c r="H125" s="198">
        <v>46.8</v>
      </c>
      <c r="I125" s="199"/>
      <c r="J125" s="200">
        <f>ROUND(I125*H125,2)</f>
        <v>0</v>
      </c>
      <c r="K125" s="196" t="s">
        <v>129</v>
      </c>
      <c r="L125" s="41"/>
      <c r="M125" s="201" t="s">
        <v>19</v>
      </c>
      <c r="N125" s="202" t="s">
        <v>41</v>
      </c>
      <c r="O125" s="66"/>
      <c r="P125" s="203">
        <f>O125*H125</f>
        <v>0</v>
      </c>
      <c r="Q125" s="203">
        <v>0</v>
      </c>
      <c r="R125" s="203">
        <f>Q125*H125</f>
        <v>0</v>
      </c>
      <c r="S125" s="203">
        <v>0</v>
      </c>
      <c r="T125" s="204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05" t="s">
        <v>130</v>
      </c>
      <c r="AT125" s="205" t="s">
        <v>125</v>
      </c>
      <c r="AU125" s="205" t="s">
        <v>131</v>
      </c>
      <c r="AY125" s="19" t="s">
        <v>121</v>
      </c>
      <c r="BE125" s="206">
        <f>IF(N125="základní",J125,0)</f>
        <v>0</v>
      </c>
      <c r="BF125" s="206">
        <f>IF(N125="snížená",J125,0)</f>
        <v>0</v>
      </c>
      <c r="BG125" s="206">
        <f>IF(N125="zákl. přenesená",J125,0)</f>
        <v>0</v>
      </c>
      <c r="BH125" s="206">
        <f>IF(N125="sníž. přenesená",J125,0)</f>
        <v>0</v>
      </c>
      <c r="BI125" s="206">
        <f>IF(N125="nulová",J125,0)</f>
        <v>0</v>
      </c>
      <c r="BJ125" s="19" t="s">
        <v>77</v>
      </c>
      <c r="BK125" s="206">
        <f>ROUND(I125*H125,2)</f>
        <v>0</v>
      </c>
      <c r="BL125" s="19" t="s">
        <v>130</v>
      </c>
      <c r="BM125" s="205" t="s">
        <v>252</v>
      </c>
    </row>
    <row r="126" spans="1:65" s="2" customFormat="1" ht="39">
      <c r="A126" s="36"/>
      <c r="B126" s="37"/>
      <c r="C126" s="38"/>
      <c r="D126" s="207" t="s">
        <v>133</v>
      </c>
      <c r="E126" s="38"/>
      <c r="F126" s="208" t="s">
        <v>173</v>
      </c>
      <c r="G126" s="38"/>
      <c r="H126" s="38"/>
      <c r="I126" s="117"/>
      <c r="J126" s="38"/>
      <c r="K126" s="38"/>
      <c r="L126" s="41"/>
      <c r="M126" s="209"/>
      <c r="N126" s="210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133</v>
      </c>
      <c r="AU126" s="19" t="s">
        <v>131</v>
      </c>
    </row>
    <row r="127" spans="1:65" s="14" customFormat="1" ht="11.25">
      <c r="B127" s="221"/>
      <c r="C127" s="222"/>
      <c r="D127" s="207" t="s">
        <v>135</v>
      </c>
      <c r="E127" s="223" t="s">
        <v>19</v>
      </c>
      <c r="F127" s="224" t="s">
        <v>253</v>
      </c>
      <c r="G127" s="222"/>
      <c r="H127" s="225">
        <v>34.200000000000003</v>
      </c>
      <c r="I127" s="226"/>
      <c r="J127" s="222"/>
      <c r="K127" s="222"/>
      <c r="L127" s="227"/>
      <c r="M127" s="228"/>
      <c r="N127" s="229"/>
      <c r="O127" s="229"/>
      <c r="P127" s="229"/>
      <c r="Q127" s="229"/>
      <c r="R127" s="229"/>
      <c r="S127" s="229"/>
      <c r="T127" s="230"/>
      <c r="AT127" s="231" t="s">
        <v>135</v>
      </c>
      <c r="AU127" s="231" t="s">
        <v>131</v>
      </c>
      <c r="AV127" s="14" t="s">
        <v>79</v>
      </c>
      <c r="AW127" s="14" t="s">
        <v>32</v>
      </c>
      <c r="AX127" s="14" t="s">
        <v>70</v>
      </c>
      <c r="AY127" s="231" t="s">
        <v>121</v>
      </c>
    </row>
    <row r="128" spans="1:65" s="15" customFormat="1" ht="11.25">
      <c r="B128" s="232"/>
      <c r="C128" s="233"/>
      <c r="D128" s="207" t="s">
        <v>135</v>
      </c>
      <c r="E128" s="234" t="s">
        <v>19</v>
      </c>
      <c r="F128" s="235" t="s">
        <v>139</v>
      </c>
      <c r="G128" s="233"/>
      <c r="H128" s="236">
        <v>34.200000000000003</v>
      </c>
      <c r="I128" s="237"/>
      <c r="J128" s="233"/>
      <c r="K128" s="233"/>
      <c r="L128" s="238"/>
      <c r="M128" s="239"/>
      <c r="N128" s="240"/>
      <c r="O128" s="240"/>
      <c r="P128" s="240"/>
      <c r="Q128" s="240"/>
      <c r="R128" s="240"/>
      <c r="S128" s="240"/>
      <c r="T128" s="241"/>
      <c r="AT128" s="242" t="s">
        <v>135</v>
      </c>
      <c r="AU128" s="242" t="s">
        <v>131</v>
      </c>
      <c r="AV128" s="15" t="s">
        <v>131</v>
      </c>
      <c r="AW128" s="15" t="s">
        <v>32</v>
      </c>
      <c r="AX128" s="15" t="s">
        <v>70</v>
      </c>
      <c r="AY128" s="242" t="s">
        <v>121</v>
      </c>
    </row>
    <row r="129" spans="1:65" s="14" customFormat="1" ht="11.25">
      <c r="B129" s="221"/>
      <c r="C129" s="222"/>
      <c r="D129" s="207" t="s">
        <v>135</v>
      </c>
      <c r="E129" s="223" t="s">
        <v>19</v>
      </c>
      <c r="F129" s="224" t="s">
        <v>254</v>
      </c>
      <c r="G129" s="222"/>
      <c r="H129" s="225">
        <v>12.6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135</v>
      </c>
      <c r="AU129" s="231" t="s">
        <v>131</v>
      </c>
      <c r="AV129" s="14" t="s">
        <v>79</v>
      </c>
      <c r="AW129" s="14" t="s">
        <v>32</v>
      </c>
      <c r="AX129" s="14" t="s">
        <v>70</v>
      </c>
      <c r="AY129" s="231" t="s">
        <v>121</v>
      </c>
    </row>
    <row r="130" spans="1:65" s="15" customFormat="1" ht="11.25">
      <c r="B130" s="232"/>
      <c r="C130" s="233"/>
      <c r="D130" s="207" t="s">
        <v>135</v>
      </c>
      <c r="E130" s="234" t="s">
        <v>19</v>
      </c>
      <c r="F130" s="235" t="s">
        <v>139</v>
      </c>
      <c r="G130" s="233"/>
      <c r="H130" s="236">
        <v>12.6</v>
      </c>
      <c r="I130" s="237"/>
      <c r="J130" s="233"/>
      <c r="K130" s="233"/>
      <c r="L130" s="238"/>
      <c r="M130" s="239"/>
      <c r="N130" s="240"/>
      <c r="O130" s="240"/>
      <c r="P130" s="240"/>
      <c r="Q130" s="240"/>
      <c r="R130" s="240"/>
      <c r="S130" s="240"/>
      <c r="T130" s="241"/>
      <c r="AT130" s="242" t="s">
        <v>135</v>
      </c>
      <c r="AU130" s="242" t="s">
        <v>131</v>
      </c>
      <c r="AV130" s="15" t="s">
        <v>131</v>
      </c>
      <c r="AW130" s="15" t="s">
        <v>32</v>
      </c>
      <c r="AX130" s="15" t="s">
        <v>70</v>
      </c>
      <c r="AY130" s="242" t="s">
        <v>121</v>
      </c>
    </row>
    <row r="131" spans="1:65" s="16" customFormat="1" ht="11.25">
      <c r="B131" s="243"/>
      <c r="C131" s="244"/>
      <c r="D131" s="207" t="s">
        <v>135</v>
      </c>
      <c r="E131" s="245" t="s">
        <v>19</v>
      </c>
      <c r="F131" s="246" t="s">
        <v>140</v>
      </c>
      <c r="G131" s="244"/>
      <c r="H131" s="247">
        <v>46.800000000000004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AT131" s="253" t="s">
        <v>135</v>
      </c>
      <c r="AU131" s="253" t="s">
        <v>131</v>
      </c>
      <c r="AV131" s="16" t="s">
        <v>130</v>
      </c>
      <c r="AW131" s="16" t="s">
        <v>32</v>
      </c>
      <c r="AX131" s="16" t="s">
        <v>77</v>
      </c>
      <c r="AY131" s="253" t="s">
        <v>121</v>
      </c>
    </row>
    <row r="132" spans="1:65" s="12" customFormat="1" ht="20.85" customHeight="1">
      <c r="B132" s="178"/>
      <c r="C132" s="179"/>
      <c r="D132" s="180" t="s">
        <v>69</v>
      </c>
      <c r="E132" s="192" t="s">
        <v>216</v>
      </c>
      <c r="F132" s="192" t="s">
        <v>255</v>
      </c>
      <c r="G132" s="179"/>
      <c r="H132" s="179"/>
      <c r="I132" s="182"/>
      <c r="J132" s="193">
        <f>BK132</f>
        <v>0</v>
      </c>
      <c r="K132" s="179"/>
      <c r="L132" s="184"/>
      <c r="M132" s="185"/>
      <c r="N132" s="186"/>
      <c r="O132" s="186"/>
      <c r="P132" s="187">
        <f>SUM(P133:P139)</f>
        <v>0</v>
      </c>
      <c r="Q132" s="186"/>
      <c r="R132" s="187">
        <f>SUM(R133:R139)</f>
        <v>0</v>
      </c>
      <c r="S132" s="186"/>
      <c r="T132" s="188">
        <f>SUM(T133:T139)</f>
        <v>0</v>
      </c>
      <c r="AR132" s="189" t="s">
        <v>77</v>
      </c>
      <c r="AT132" s="190" t="s">
        <v>69</v>
      </c>
      <c r="AU132" s="190" t="s">
        <v>79</v>
      </c>
      <c r="AY132" s="189" t="s">
        <v>121</v>
      </c>
      <c r="BK132" s="191">
        <f>SUM(BK133:BK139)</f>
        <v>0</v>
      </c>
    </row>
    <row r="133" spans="1:65" s="2" customFormat="1" ht="16.5" customHeight="1">
      <c r="A133" s="36"/>
      <c r="B133" s="37"/>
      <c r="C133" s="194" t="s">
        <v>147</v>
      </c>
      <c r="D133" s="194" t="s">
        <v>125</v>
      </c>
      <c r="E133" s="195" t="s">
        <v>256</v>
      </c>
      <c r="F133" s="196" t="s">
        <v>257</v>
      </c>
      <c r="G133" s="197" t="s">
        <v>128</v>
      </c>
      <c r="H133" s="198">
        <v>52</v>
      </c>
      <c r="I133" s="199"/>
      <c r="J133" s="200">
        <f>ROUND(I133*H133,2)</f>
        <v>0</v>
      </c>
      <c r="K133" s="196" t="s">
        <v>129</v>
      </c>
      <c r="L133" s="41"/>
      <c r="M133" s="201" t="s">
        <v>19</v>
      </c>
      <c r="N133" s="202" t="s">
        <v>41</v>
      </c>
      <c r="O133" s="66"/>
      <c r="P133" s="203">
        <f>O133*H133</f>
        <v>0</v>
      </c>
      <c r="Q133" s="203">
        <v>0</v>
      </c>
      <c r="R133" s="203">
        <f>Q133*H133</f>
        <v>0</v>
      </c>
      <c r="S133" s="203">
        <v>0</v>
      </c>
      <c r="T133" s="204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5" t="s">
        <v>130</v>
      </c>
      <c r="AT133" s="205" t="s">
        <v>125</v>
      </c>
      <c r="AU133" s="205" t="s">
        <v>131</v>
      </c>
      <c r="AY133" s="19" t="s">
        <v>121</v>
      </c>
      <c r="BE133" s="206">
        <f>IF(N133="základní",J133,0)</f>
        <v>0</v>
      </c>
      <c r="BF133" s="206">
        <f>IF(N133="snížená",J133,0)</f>
        <v>0</v>
      </c>
      <c r="BG133" s="206">
        <f>IF(N133="zákl. přenesená",J133,0)</f>
        <v>0</v>
      </c>
      <c r="BH133" s="206">
        <f>IF(N133="sníž. přenesená",J133,0)</f>
        <v>0</v>
      </c>
      <c r="BI133" s="206">
        <f>IF(N133="nulová",J133,0)</f>
        <v>0</v>
      </c>
      <c r="BJ133" s="19" t="s">
        <v>77</v>
      </c>
      <c r="BK133" s="206">
        <f>ROUND(I133*H133,2)</f>
        <v>0</v>
      </c>
      <c r="BL133" s="19" t="s">
        <v>130</v>
      </c>
      <c r="BM133" s="205" t="s">
        <v>258</v>
      </c>
    </row>
    <row r="134" spans="1:65" s="2" customFormat="1" ht="87.75">
      <c r="A134" s="36"/>
      <c r="B134" s="37"/>
      <c r="C134" s="38"/>
      <c r="D134" s="207" t="s">
        <v>133</v>
      </c>
      <c r="E134" s="38"/>
      <c r="F134" s="208" t="s">
        <v>259</v>
      </c>
      <c r="G134" s="38"/>
      <c r="H134" s="38"/>
      <c r="I134" s="117"/>
      <c r="J134" s="38"/>
      <c r="K134" s="38"/>
      <c r="L134" s="41"/>
      <c r="M134" s="209"/>
      <c r="N134" s="210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133</v>
      </c>
      <c r="AU134" s="19" t="s">
        <v>131</v>
      </c>
    </row>
    <row r="135" spans="1:65" s="14" customFormat="1" ht="11.25">
      <c r="B135" s="221"/>
      <c r="C135" s="222"/>
      <c r="D135" s="207" t="s">
        <v>135</v>
      </c>
      <c r="E135" s="223" t="s">
        <v>19</v>
      </c>
      <c r="F135" s="224" t="s">
        <v>260</v>
      </c>
      <c r="G135" s="222"/>
      <c r="H135" s="225">
        <v>38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135</v>
      </c>
      <c r="AU135" s="231" t="s">
        <v>131</v>
      </c>
      <c r="AV135" s="14" t="s">
        <v>79</v>
      </c>
      <c r="AW135" s="14" t="s">
        <v>32</v>
      </c>
      <c r="AX135" s="14" t="s">
        <v>70</v>
      </c>
      <c r="AY135" s="231" t="s">
        <v>121</v>
      </c>
    </row>
    <row r="136" spans="1:65" s="15" customFormat="1" ht="11.25">
      <c r="B136" s="232"/>
      <c r="C136" s="233"/>
      <c r="D136" s="207" t="s">
        <v>135</v>
      </c>
      <c r="E136" s="234" t="s">
        <v>19</v>
      </c>
      <c r="F136" s="235" t="s">
        <v>139</v>
      </c>
      <c r="G136" s="233"/>
      <c r="H136" s="236">
        <v>38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AT136" s="242" t="s">
        <v>135</v>
      </c>
      <c r="AU136" s="242" t="s">
        <v>131</v>
      </c>
      <c r="AV136" s="15" t="s">
        <v>131</v>
      </c>
      <c r="AW136" s="15" t="s">
        <v>32</v>
      </c>
      <c r="AX136" s="15" t="s">
        <v>70</v>
      </c>
      <c r="AY136" s="242" t="s">
        <v>121</v>
      </c>
    </row>
    <row r="137" spans="1:65" s="14" customFormat="1" ht="11.25">
      <c r="B137" s="221"/>
      <c r="C137" s="222"/>
      <c r="D137" s="207" t="s">
        <v>135</v>
      </c>
      <c r="E137" s="223" t="s">
        <v>19</v>
      </c>
      <c r="F137" s="224" t="s">
        <v>261</v>
      </c>
      <c r="G137" s="222"/>
      <c r="H137" s="225">
        <v>14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135</v>
      </c>
      <c r="AU137" s="231" t="s">
        <v>131</v>
      </c>
      <c r="AV137" s="14" t="s">
        <v>79</v>
      </c>
      <c r="AW137" s="14" t="s">
        <v>32</v>
      </c>
      <c r="AX137" s="14" t="s">
        <v>70</v>
      </c>
      <c r="AY137" s="231" t="s">
        <v>121</v>
      </c>
    </row>
    <row r="138" spans="1:65" s="15" customFormat="1" ht="11.25">
      <c r="B138" s="232"/>
      <c r="C138" s="233"/>
      <c r="D138" s="207" t="s">
        <v>135</v>
      </c>
      <c r="E138" s="234" t="s">
        <v>19</v>
      </c>
      <c r="F138" s="235" t="s">
        <v>139</v>
      </c>
      <c r="G138" s="233"/>
      <c r="H138" s="236">
        <v>14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AT138" s="242" t="s">
        <v>135</v>
      </c>
      <c r="AU138" s="242" t="s">
        <v>131</v>
      </c>
      <c r="AV138" s="15" t="s">
        <v>131</v>
      </c>
      <c r="AW138" s="15" t="s">
        <v>32</v>
      </c>
      <c r="AX138" s="15" t="s">
        <v>70</v>
      </c>
      <c r="AY138" s="242" t="s">
        <v>121</v>
      </c>
    </row>
    <row r="139" spans="1:65" s="16" customFormat="1" ht="11.25">
      <c r="B139" s="243"/>
      <c r="C139" s="244"/>
      <c r="D139" s="207" t="s">
        <v>135</v>
      </c>
      <c r="E139" s="245" t="s">
        <v>19</v>
      </c>
      <c r="F139" s="246" t="s">
        <v>140</v>
      </c>
      <c r="G139" s="244"/>
      <c r="H139" s="247">
        <v>52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AT139" s="253" t="s">
        <v>135</v>
      </c>
      <c r="AU139" s="253" t="s">
        <v>131</v>
      </c>
      <c r="AV139" s="16" t="s">
        <v>130</v>
      </c>
      <c r="AW139" s="16" t="s">
        <v>32</v>
      </c>
      <c r="AX139" s="16" t="s">
        <v>77</v>
      </c>
      <c r="AY139" s="253" t="s">
        <v>121</v>
      </c>
    </row>
    <row r="140" spans="1:65" s="12" customFormat="1" ht="22.9" customHeight="1">
      <c r="B140" s="178"/>
      <c r="C140" s="179"/>
      <c r="D140" s="180" t="s">
        <v>69</v>
      </c>
      <c r="E140" s="192" t="s">
        <v>175</v>
      </c>
      <c r="F140" s="192" t="s">
        <v>176</v>
      </c>
      <c r="G140" s="179"/>
      <c r="H140" s="179"/>
      <c r="I140" s="182"/>
      <c r="J140" s="193">
        <f>BK140</f>
        <v>0</v>
      </c>
      <c r="K140" s="179"/>
      <c r="L140" s="184"/>
      <c r="M140" s="185"/>
      <c r="N140" s="186"/>
      <c r="O140" s="186"/>
      <c r="P140" s="187">
        <f>SUM(P141:P152)</f>
        <v>0</v>
      </c>
      <c r="Q140" s="186"/>
      <c r="R140" s="187">
        <f>SUM(R141:R152)</f>
        <v>55.535999999999994</v>
      </c>
      <c r="S140" s="186"/>
      <c r="T140" s="188">
        <f>SUM(T141:T152)</f>
        <v>0</v>
      </c>
      <c r="AR140" s="189" t="s">
        <v>77</v>
      </c>
      <c r="AT140" s="190" t="s">
        <v>69</v>
      </c>
      <c r="AU140" s="190" t="s">
        <v>77</v>
      </c>
      <c r="AY140" s="189" t="s">
        <v>121</v>
      </c>
      <c r="BK140" s="191">
        <f>SUM(BK141:BK152)</f>
        <v>0</v>
      </c>
    </row>
    <row r="141" spans="1:65" s="2" customFormat="1" ht="16.5" customHeight="1">
      <c r="A141" s="36"/>
      <c r="B141" s="37"/>
      <c r="C141" s="194" t="s">
        <v>216</v>
      </c>
      <c r="D141" s="194" t="s">
        <v>125</v>
      </c>
      <c r="E141" s="195" t="s">
        <v>262</v>
      </c>
      <c r="F141" s="196" t="s">
        <v>263</v>
      </c>
      <c r="G141" s="197" t="s">
        <v>128</v>
      </c>
      <c r="H141" s="198">
        <v>52</v>
      </c>
      <c r="I141" s="199"/>
      <c r="J141" s="200">
        <f>ROUND(I141*H141,2)</f>
        <v>0</v>
      </c>
      <c r="K141" s="196" t="s">
        <v>264</v>
      </c>
      <c r="L141" s="41"/>
      <c r="M141" s="201" t="s">
        <v>19</v>
      </c>
      <c r="N141" s="202" t="s">
        <v>41</v>
      </c>
      <c r="O141" s="66"/>
      <c r="P141" s="203">
        <f>O141*H141</f>
        <v>0</v>
      </c>
      <c r="Q141" s="203">
        <v>0.378</v>
      </c>
      <c r="R141" s="203">
        <f>Q141*H141</f>
        <v>19.655999999999999</v>
      </c>
      <c r="S141" s="203">
        <v>0</v>
      </c>
      <c r="T141" s="204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5" t="s">
        <v>130</v>
      </c>
      <c r="AT141" s="205" t="s">
        <v>125</v>
      </c>
      <c r="AU141" s="205" t="s">
        <v>79</v>
      </c>
      <c r="AY141" s="19" t="s">
        <v>121</v>
      </c>
      <c r="BE141" s="206">
        <f>IF(N141="základní",J141,0)</f>
        <v>0</v>
      </c>
      <c r="BF141" s="206">
        <f>IF(N141="snížená",J141,0)</f>
        <v>0</v>
      </c>
      <c r="BG141" s="206">
        <f>IF(N141="zákl. přenesená",J141,0)</f>
        <v>0</v>
      </c>
      <c r="BH141" s="206">
        <f>IF(N141="sníž. přenesená",J141,0)</f>
        <v>0</v>
      </c>
      <c r="BI141" s="206">
        <f>IF(N141="nulová",J141,0)</f>
        <v>0</v>
      </c>
      <c r="BJ141" s="19" t="s">
        <v>77</v>
      </c>
      <c r="BK141" s="206">
        <f>ROUND(I141*H141,2)</f>
        <v>0</v>
      </c>
      <c r="BL141" s="19" t="s">
        <v>130</v>
      </c>
      <c r="BM141" s="205" t="s">
        <v>265</v>
      </c>
    </row>
    <row r="142" spans="1:65" s="14" customFormat="1" ht="11.25">
      <c r="B142" s="221"/>
      <c r="C142" s="222"/>
      <c r="D142" s="207" t="s">
        <v>135</v>
      </c>
      <c r="E142" s="223" t="s">
        <v>19</v>
      </c>
      <c r="F142" s="224" t="s">
        <v>260</v>
      </c>
      <c r="G142" s="222"/>
      <c r="H142" s="225">
        <v>38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135</v>
      </c>
      <c r="AU142" s="231" t="s">
        <v>79</v>
      </c>
      <c r="AV142" s="14" t="s">
        <v>79</v>
      </c>
      <c r="AW142" s="14" t="s">
        <v>32</v>
      </c>
      <c r="AX142" s="14" t="s">
        <v>70</v>
      </c>
      <c r="AY142" s="231" t="s">
        <v>121</v>
      </c>
    </row>
    <row r="143" spans="1:65" s="15" customFormat="1" ht="11.25">
      <c r="B143" s="232"/>
      <c r="C143" s="233"/>
      <c r="D143" s="207" t="s">
        <v>135</v>
      </c>
      <c r="E143" s="234" t="s">
        <v>19</v>
      </c>
      <c r="F143" s="235" t="s">
        <v>139</v>
      </c>
      <c r="G143" s="233"/>
      <c r="H143" s="236">
        <v>38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AT143" s="242" t="s">
        <v>135</v>
      </c>
      <c r="AU143" s="242" t="s">
        <v>79</v>
      </c>
      <c r="AV143" s="15" t="s">
        <v>131</v>
      </c>
      <c r="AW143" s="15" t="s">
        <v>32</v>
      </c>
      <c r="AX143" s="15" t="s">
        <v>70</v>
      </c>
      <c r="AY143" s="242" t="s">
        <v>121</v>
      </c>
    </row>
    <row r="144" spans="1:65" s="14" customFormat="1" ht="11.25">
      <c r="B144" s="221"/>
      <c r="C144" s="222"/>
      <c r="D144" s="207" t="s">
        <v>135</v>
      </c>
      <c r="E144" s="223" t="s">
        <v>19</v>
      </c>
      <c r="F144" s="224" t="s">
        <v>261</v>
      </c>
      <c r="G144" s="222"/>
      <c r="H144" s="225">
        <v>14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135</v>
      </c>
      <c r="AU144" s="231" t="s">
        <v>79</v>
      </c>
      <c r="AV144" s="14" t="s">
        <v>79</v>
      </c>
      <c r="AW144" s="14" t="s">
        <v>32</v>
      </c>
      <c r="AX144" s="14" t="s">
        <v>70</v>
      </c>
      <c r="AY144" s="231" t="s">
        <v>121</v>
      </c>
    </row>
    <row r="145" spans="1:65" s="15" customFormat="1" ht="11.25">
      <c r="B145" s="232"/>
      <c r="C145" s="233"/>
      <c r="D145" s="207" t="s">
        <v>135</v>
      </c>
      <c r="E145" s="234" t="s">
        <v>19</v>
      </c>
      <c r="F145" s="235" t="s">
        <v>139</v>
      </c>
      <c r="G145" s="233"/>
      <c r="H145" s="236">
        <v>14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AT145" s="242" t="s">
        <v>135</v>
      </c>
      <c r="AU145" s="242" t="s">
        <v>79</v>
      </c>
      <c r="AV145" s="15" t="s">
        <v>131</v>
      </c>
      <c r="AW145" s="15" t="s">
        <v>32</v>
      </c>
      <c r="AX145" s="15" t="s">
        <v>70</v>
      </c>
      <c r="AY145" s="242" t="s">
        <v>121</v>
      </c>
    </row>
    <row r="146" spans="1:65" s="16" customFormat="1" ht="11.25">
      <c r="B146" s="243"/>
      <c r="C146" s="244"/>
      <c r="D146" s="207" t="s">
        <v>135</v>
      </c>
      <c r="E146" s="245" t="s">
        <v>19</v>
      </c>
      <c r="F146" s="246" t="s">
        <v>140</v>
      </c>
      <c r="G146" s="244"/>
      <c r="H146" s="247">
        <v>52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AT146" s="253" t="s">
        <v>135</v>
      </c>
      <c r="AU146" s="253" t="s">
        <v>79</v>
      </c>
      <c r="AV146" s="16" t="s">
        <v>130</v>
      </c>
      <c r="AW146" s="16" t="s">
        <v>32</v>
      </c>
      <c r="AX146" s="16" t="s">
        <v>77</v>
      </c>
      <c r="AY146" s="253" t="s">
        <v>121</v>
      </c>
    </row>
    <row r="147" spans="1:65" s="2" customFormat="1" ht="16.5" customHeight="1">
      <c r="A147" s="36"/>
      <c r="B147" s="37"/>
      <c r="C147" s="194" t="s">
        <v>162</v>
      </c>
      <c r="D147" s="194" t="s">
        <v>125</v>
      </c>
      <c r="E147" s="195" t="s">
        <v>266</v>
      </c>
      <c r="F147" s="196" t="s">
        <v>267</v>
      </c>
      <c r="G147" s="197" t="s">
        <v>128</v>
      </c>
      <c r="H147" s="198">
        <v>52</v>
      </c>
      <c r="I147" s="199"/>
      <c r="J147" s="200">
        <f>ROUND(I147*H147,2)</f>
        <v>0</v>
      </c>
      <c r="K147" s="196" t="s">
        <v>129</v>
      </c>
      <c r="L147" s="41"/>
      <c r="M147" s="201" t="s">
        <v>19</v>
      </c>
      <c r="N147" s="202" t="s">
        <v>41</v>
      </c>
      <c r="O147" s="66"/>
      <c r="P147" s="203">
        <f>O147*H147</f>
        <v>0</v>
      </c>
      <c r="Q147" s="203">
        <v>0.69</v>
      </c>
      <c r="R147" s="203">
        <f>Q147*H147</f>
        <v>35.879999999999995</v>
      </c>
      <c r="S147" s="203">
        <v>0</v>
      </c>
      <c r="T147" s="204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5" t="s">
        <v>130</v>
      </c>
      <c r="AT147" s="205" t="s">
        <v>125</v>
      </c>
      <c r="AU147" s="205" t="s">
        <v>79</v>
      </c>
      <c r="AY147" s="19" t="s">
        <v>121</v>
      </c>
      <c r="BE147" s="206">
        <f>IF(N147="základní",J147,0)</f>
        <v>0</v>
      </c>
      <c r="BF147" s="206">
        <f>IF(N147="snížená",J147,0)</f>
        <v>0</v>
      </c>
      <c r="BG147" s="206">
        <f>IF(N147="zákl. přenesená",J147,0)</f>
        <v>0</v>
      </c>
      <c r="BH147" s="206">
        <f>IF(N147="sníž. přenesená",J147,0)</f>
        <v>0</v>
      </c>
      <c r="BI147" s="206">
        <f>IF(N147="nulová",J147,0)</f>
        <v>0</v>
      </c>
      <c r="BJ147" s="19" t="s">
        <v>77</v>
      </c>
      <c r="BK147" s="206">
        <f>ROUND(I147*H147,2)</f>
        <v>0</v>
      </c>
      <c r="BL147" s="19" t="s">
        <v>130</v>
      </c>
      <c r="BM147" s="205" t="s">
        <v>268</v>
      </c>
    </row>
    <row r="148" spans="1:65" s="14" customFormat="1" ht="11.25">
      <c r="B148" s="221"/>
      <c r="C148" s="222"/>
      <c r="D148" s="207" t="s">
        <v>135</v>
      </c>
      <c r="E148" s="223" t="s">
        <v>19</v>
      </c>
      <c r="F148" s="224" t="s">
        <v>260</v>
      </c>
      <c r="G148" s="222"/>
      <c r="H148" s="225">
        <v>38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135</v>
      </c>
      <c r="AU148" s="231" t="s">
        <v>79</v>
      </c>
      <c r="AV148" s="14" t="s">
        <v>79</v>
      </c>
      <c r="AW148" s="14" t="s">
        <v>32</v>
      </c>
      <c r="AX148" s="14" t="s">
        <v>70</v>
      </c>
      <c r="AY148" s="231" t="s">
        <v>121</v>
      </c>
    </row>
    <row r="149" spans="1:65" s="15" customFormat="1" ht="11.25">
      <c r="B149" s="232"/>
      <c r="C149" s="233"/>
      <c r="D149" s="207" t="s">
        <v>135</v>
      </c>
      <c r="E149" s="234" t="s">
        <v>19</v>
      </c>
      <c r="F149" s="235" t="s">
        <v>139</v>
      </c>
      <c r="G149" s="233"/>
      <c r="H149" s="236">
        <v>38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AT149" s="242" t="s">
        <v>135</v>
      </c>
      <c r="AU149" s="242" t="s">
        <v>79</v>
      </c>
      <c r="AV149" s="15" t="s">
        <v>131</v>
      </c>
      <c r="AW149" s="15" t="s">
        <v>32</v>
      </c>
      <c r="AX149" s="15" t="s">
        <v>70</v>
      </c>
      <c r="AY149" s="242" t="s">
        <v>121</v>
      </c>
    </row>
    <row r="150" spans="1:65" s="14" customFormat="1" ht="11.25">
      <c r="B150" s="221"/>
      <c r="C150" s="222"/>
      <c r="D150" s="207" t="s">
        <v>135</v>
      </c>
      <c r="E150" s="223" t="s">
        <v>19</v>
      </c>
      <c r="F150" s="224" t="s">
        <v>261</v>
      </c>
      <c r="G150" s="222"/>
      <c r="H150" s="225">
        <v>14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135</v>
      </c>
      <c r="AU150" s="231" t="s">
        <v>79</v>
      </c>
      <c r="AV150" s="14" t="s">
        <v>79</v>
      </c>
      <c r="AW150" s="14" t="s">
        <v>32</v>
      </c>
      <c r="AX150" s="14" t="s">
        <v>70</v>
      </c>
      <c r="AY150" s="231" t="s">
        <v>121</v>
      </c>
    </row>
    <row r="151" spans="1:65" s="15" customFormat="1" ht="11.25">
      <c r="B151" s="232"/>
      <c r="C151" s="233"/>
      <c r="D151" s="207" t="s">
        <v>135</v>
      </c>
      <c r="E151" s="234" t="s">
        <v>19</v>
      </c>
      <c r="F151" s="235" t="s">
        <v>139</v>
      </c>
      <c r="G151" s="233"/>
      <c r="H151" s="236">
        <v>14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AT151" s="242" t="s">
        <v>135</v>
      </c>
      <c r="AU151" s="242" t="s">
        <v>79</v>
      </c>
      <c r="AV151" s="15" t="s">
        <v>131</v>
      </c>
      <c r="AW151" s="15" t="s">
        <v>32</v>
      </c>
      <c r="AX151" s="15" t="s">
        <v>70</v>
      </c>
      <c r="AY151" s="242" t="s">
        <v>121</v>
      </c>
    </row>
    <row r="152" spans="1:65" s="16" customFormat="1" ht="11.25">
      <c r="B152" s="243"/>
      <c r="C152" s="244"/>
      <c r="D152" s="207" t="s">
        <v>135</v>
      </c>
      <c r="E152" s="245" t="s">
        <v>19</v>
      </c>
      <c r="F152" s="246" t="s">
        <v>140</v>
      </c>
      <c r="G152" s="244"/>
      <c r="H152" s="247">
        <v>52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AT152" s="253" t="s">
        <v>135</v>
      </c>
      <c r="AU152" s="253" t="s">
        <v>79</v>
      </c>
      <c r="AV152" s="16" t="s">
        <v>130</v>
      </c>
      <c r="AW152" s="16" t="s">
        <v>32</v>
      </c>
      <c r="AX152" s="16" t="s">
        <v>77</v>
      </c>
      <c r="AY152" s="253" t="s">
        <v>121</v>
      </c>
    </row>
    <row r="153" spans="1:65" s="12" customFormat="1" ht="22.9" customHeight="1">
      <c r="B153" s="178"/>
      <c r="C153" s="179"/>
      <c r="D153" s="180" t="s">
        <v>69</v>
      </c>
      <c r="E153" s="192" t="s">
        <v>168</v>
      </c>
      <c r="F153" s="192" t="s">
        <v>213</v>
      </c>
      <c r="G153" s="179"/>
      <c r="H153" s="179"/>
      <c r="I153" s="182"/>
      <c r="J153" s="193">
        <f>BK153</f>
        <v>0</v>
      </c>
      <c r="K153" s="179"/>
      <c r="L153" s="184"/>
      <c r="M153" s="185"/>
      <c r="N153" s="186"/>
      <c r="O153" s="186"/>
      <c r="P153" s="187">
        <f>SUM(P154:P161)</f>
        <v>0</v>
      </c>
      <c r="Q153" s="186"/>
      <c r="R153" s="187">
        <f>SUM(R154:R161)</f>
        <v>2.6884000000000002E-2</v>
      </c>
      <c r="S153" s="186"/>
      <c r="T153" s="188">
        <f>SUM(T154:T161)</f>
        <v>0</v>
      </c>
      <c r="AR153" s="189" t="s">
        <v>77</v>
      </c>
      <c r="AT153" s="190" t="s">
        <v>69</v>
      </c>
      <c r="AU153" s="190" t="s">
        <v>77</v>
      </c>
      <c r="AY153" s="189" t="s">
        <v>121</v>
      </c>
      <c r="BK153" s="191">
        <f>SUM(BK154:BK161)</f>
        <v>0</v>
      </c>
    </row>
    <row r="154" spans="1:65" s="2" customFormat="1" ht="16.5" customHeight="1">
      <c r="A154" s="36"/>
      <c r="B154" s="37"/>
      <c r="C154" s="194" t="s">
        <v>168</v>
      </c>
      <c r="D154" s="194" t="s">
        <v>125</v>
      </c>
      <c r="E154" s="195" t="s">
        <v>269</v>
      </c>
      <c r="F154" s="196" t="s">
        <v>270</v>
      </c>
      <c r="G154" s="197" t="s">
        <v>128</v>
      </c>
      <c r="H154" s="198">
        <v>57.2</v>
      </c>
      <c r="I154" s="199"/>
      <c r="J154" s="200">
        <f>ROUND(I154*H154,2)</f>
        <v>0</v>
      </c>
      <c r="K154" s="196" t="s">
        <v>129</v>
      </c>
      <c r="L154" s="41"/>
      <c r="M154" s="201" t="s">
        <v>19</v>
      </c>
      <c r="N154" s="202" t="s">
        <v>41</v>
      </c>
      <c r="O154" s="66"/>
      <c r="P154" s="203">
        <f>O154*H154</f>
        <v>0</v>
      </c>
      <c r="Q154" s="203">
        <v>4.6999999999999999E-4</v>
      </c>
      <c r="R154" s="203">
        <f>Q154*H154</f>
        <v>2.6884000000000002E-2</v>
      </c>
      <c r="S154" s="203">
        <v>0</v>
      </c>
      <c r="T154" s="204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5" t="s">
        <v>130</v>
      </c>
      <c r="AT154" s="205" t="s">
        <v>125</v>
      </c>
      <c r="AU154" s="205" t="s">
        <v>79</v>
      </c>
      <c r="AY154" s="19" t="s">
        <v>121</v>
      </c>
      <c r="BE154" s="206">
        <f>IF(N154="základní",J154,0)</f>
        <v>0</v>
      </c>
      <c r="BF154" s="206">
        <f>IF(N154="snížená",J154,0)</f>
        <v>0</v>
      </c>
      <c r="BG154" s="206">
        <f>IF(N154="zákl. přenesená",J154,0)</f>
        <v>0</v>
      </c>
      <c r="BH154" s="206">
        <f>IF(N154="sníž. přenesená",J154,0)</f>
        <v>0</v>
      </c>
      <c r="BI154" s="206">
        <f>IF(N154="nulová",J154,0)</f>
        <v>0</v>
      </c>
      <c r="BJ154" s="19" t="s">
        <v>77</v>
      </c>
      <c r="BK154" s="206">
        <f>ROUND(I154*H154,2)</f>
        <v>0</v>
      </c>
      <c r="BL154" s="19" t="s">
        <v>130</v>
      </c>
      <c r="BM154" s="205" t="s">
        <v>271</v>
      </c>
    </row>
    <row r="155" spans="1:65" s="2" customFormat="1" ht="29.25">
      <c r="A155" s="36"/>
      <c r="B155" s="37"/>
      <c r="C155" s="38"/>
      <c r="D155" s="207" t="s">
        <v>133</v>
      </c>
      <c r="E155" s="38"/>
      <c r="F155" s="208" t="s">
        <v>272</v>
      </c>
      <c r="G155" s="38"/>
      <c r="H155" s="38"/>
      <c r="I155" s="117"/>
      <c r="J155" s="38"/>
      <c r="K155" s="38"/>
      <c r="L155" s="41"/>
      <c r="M155" s="209"/>
      <c r="N155" s="210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133</v>
      </c>
      <c r="AU155" s="19" t="s">
        <v>79</v>
      </c>
    </row>
    <row r="156" spans="1:65" s="14" customFormat="1" ht="11.25">
      <c r="B156" s="221"/>
      <c r="C156" s="222"/>
      <c r="D156" s="207" t="s">
        <v>135</v>
      </c>
      <c r="E156" s="223" t="s">
        <v>19</v>
      </c>
      <c r="F156" s="224" t="s">
        <v>260</v>
      </c>
      <c r="G156" s="222"/>
      <c r="H156" s="225">
        <v>38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135</v>
      </c>
      <c r="AU156" s="231" t="s">
        <v>79</v>
      </c>
      <c r="AV156" s="14" t="s">
        <v>79</v>
      </c>
      <c r="AW156" s="14" t="s">
        <v>32</v>
      </c>
      <c r="AX156" s="14" t="s">
        <v>70</v>
      </c>
      <c r="AY156" s="231" t="s">
        <v>121</v>
      </c>
    </row>
    <row r="157" spans="1:65" s="15" customFormat="1" ht="11.25">
      <c r="B157" s="232"/>
      <c r="C157" s="233"/>
      <c r="D157" s="207" t="s">
        <v>135</v>
      </c>
      <c r="E157" s="234" t="s">
        <v>19</v>
      </c>
      <c r="F157" s="235" t="s">
        <v>139</v>
      </c>
      <c r="G157" s="233"/>
      <c r="H157" s="236">
        <v>38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AT157" s="242" t="s">
        <v>135</v>
      </c>
      <c r="AU157" s="242" t="s">
        <v>79</v>
      </c>
      <c r="AV157" s="15" t="s">
        <v>131</v>
      </c>
      <c r="AW157" s="15" t="s">
        <v>32</v>
      </c>
      <c r="AX157" s="15" t="s">
        <v>70</v>
      </c>
      <c r="AY157" s="242" t="s">
        <v>121</v>
      </c>
    </row>
    <row r="158" spans="1:65" s="14" customFormat="1" ht="11.25">
      <c r="B158" s="221"/>
      <c r="C158" s="222"/>
      <c r="D158" s="207" t="s">
        <v>135</v>
      </c>
      <c r="E158" s="223" t="s">
        <v>19</v>
      </c>
      <c r="F158" s="224" t="s">
        <v>261</v>
      </c>
      <c r="G158" s="222"/>
      <c r="H158" s="225">
        <v>14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135</v>
      </c>
      <c r="AU158" s="231" t="s">
        <v>79</v>
      </c>
      <c r="AV158" s="14" t="s">
        <v>79</v>
      </c>
      <c r="AW158" s="14" t="s">
        <v>32</v>
      </c>
      <c r="AX158" s="14" t="s">
        <v>70</v>
      </c>
      <c r="AY158" s="231" t="s">
        <v>121</v>
      </c>
    </row>
    <row r="159" spans="1:65" s="15" customFormat="1" ht="11.25">
      <c r="B159" s="232"/>
      <c r="C159" s="233"/>
      <c r="D159" s="207" t="s">
        <v>135</v>
      </c>
      <c r="E159" s="234" t="s">
        <v>19</v>
      </c>
      <c r="F159" s="235" t="s">
        <v>139</v>
      </c>
      <c r="G159" s="233"/>
      <c r="H159" s="236">
        <v>14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AT159" s="242" t="s">
        <v>135</v>
      </c>
      <c r="AU159" s="242" t="s">
        <v>79</v>
      </c>
      <c r="AV159" s="15" t="s">
        <v>131</v>
      </c>
      <c r="AW159" s="15" t="s">
        <v>32</v>
      </c>
      <c r="AX159" s="15" t="s">
        <v>70</v>
      </c>
      <c r="AY159" s="242" t="s">
        <v>121</v>
      </c>
    </row>
    <row r="160" spans="1:65" s="16" customFormat="1" ht="11.25">
      <c r="B160" s="243"/>
      <c r="C160" s="244"/>
      <c r="D160" s="207" t="s">
        <v>135</v>
      </c>
      <c r="E160" s="245" t="s">
        <v>19</v>
      </c>
      <c r="F160" s="246" t="s">
        <v>140</v>
      </c>
      <c r="G160" s="244"/>
      <c r="H160" s="247">
        <v>52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AT160" s="253" t="s">
        <v>135</v>
      </c>
      <c r="AU160" s="253" t="s">
        <v>79</v>
      </c>
      <c r="AV160" s="16" t="s">
        <v>130</v>
      </c>
      <c r="AW160" s="16" t="s">
        <v>32</v>
      </c>
      <c r="AX160" s="16" t="s">
        <v>77</v>
      </c>
      <c r="AY160" s="253" t="s">
        <v>121</v>
      </c>
    </row>
    <row r="161" spans="1:65" s="14" customFormat="1" ht="11.25">
      <c r="B161" s="221"/>
      <c r="C161" s="222"/>
      <c r="D161" s="207" t="s">
        <v>135</v>
      </c>
      <c r="E161" s="222"/>
      <c r="F161" s="224" t="s">
        <v>273</v>
      </c>
      <c r="G161" s="222"/>
      <c r="H161" s="225">
        <v>57.2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135</v>
      </c>
      <c r="AU161" s="231" t="s">
        <v>79</v>
      </c>
      <c r="AV161" s="14" t="s">
        <v>79</v>
      </c>
      <c r="AW161" s="14" t="s">
        <v>4</v>
      </c>
      <c r="AX161" s="14" t="s">
        <v>77</v>
      </c>
      <c r="AY161" s="231" t="s">
        <v>121</v>
      </c>
    </row>
    <row r="162" spans="1:65" s="12" customFormat="1" ht="22.9" customHeight="1">
      <c r="B162" s="178"/>
      <c r="C162" s="179"/>
      <c r="D162" s="180" t="s">
        <v>69</v>
      </c>
      <c r="E162" s="192" t="s">
        <v>230</v>
      </c>
      <c r="F162" s="192" t="s">
        <v>231</v>
      </c>
      <c r="G162" s="179"/>
      <c r="H162" s="179"/>
      <c r="I162" s="182"/>
      <c r="J162" s="193">
        <f>BK162</f>
        <v>0</v>
      </c>
      <c r="K162" s="179"/>
      <c r="L162" s="184"/>
      <c r="M162" s="185"/>
      <c r="N162" s="186"/>
      <c r="O162" s="186"/>
      <c r="P162" s="187">
        <f>P163</f>
        <v>0</v>
      </c>
      <c r="Q162" s="186"/>
      <c r="R162" s="187">
        <f>R163</f>
        <v>0</v>
      </c>
      <c r="S162" s="186"/>
      <c r="T162" s="188">
        <f>T163</f>
        <v>0</v>
      </c>
      <c r="AR162" s="189" t="s">
        <v>77</v>
      </c>
      <c r="AT162" s="190" t="s">
        <v>69</v>
      </c>
      <c r="AU162" s="190" t="s">
        <v>77</v>
      </c>
      <c r="AY162" s="189" t="s">
        <v>121</v>
      </c>
      <c r="BK162" s="191">
        <f>BK163</f>
        <v>0</v>
      </c>
    </row>
    <row r="163" spans="1:65" s="2" customFormat="1" ht="21.75" customHeight="1">
      <c r="A163" s="36"/>
      <c r="B163" s="37"/>
      <c r="C163" s="194" t="s">
        <v>179</v>
      </c>
      <c r="D163" s="194" t="s">
        <v>125</v>
      </c>
      <c r="E163" s="195" t="s">
        <v>274</v>
      </c>
      <c r="F163" s="196" t="s">
        <v>275</v>
      </c>
      <c r="G163" s="197" t="s">
        <v>171</v>
      </c>
      <c r="H163" s="198">
        <v>55.563000000000002</v>
      </c>
      <c r="I163" s="199"/>
      <c r="J163" s="200">
        <f>ROUND(I163*H163,2)</f>
        <v>0</v>
      </c>
      <c r="K163" s="196" t="s">
        <v>129</v>
      </c>
      <c r="L163" s="41"/>
      <c r="M163" s="268" t="s">
        <v>19</v>
      </c>
      <c r="N163" s="269" t="s">
        <v>41</v>
      </c>
      <c r="O163" s="266"/>
      <c r="P163" s="270">
        <f>O163*H163</f>
        <v>0</v>
      </c>
      <c r="Q163" s="270">
        <v>0</v>
      </c>
      <c r="R163" s="270">
        <f>Q163*H163</f>
        <v>0</v>
      </c>
      <c r="S163" s="270">
        <v>0</v>
      </c>
      <c r="T163" s="271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5" t="s">
        <v>130</v>
      </c>
      <c r="AT163" s="205" t="s">
        <v>125</v>
      </c>
      <c r="AU163" s="205" t="s">
        <v>79</v>
      </c>
      <c r="AY163" s="19" t="s">
        <v>121</v>
      </c>
      <c r="BE163" s="206">
        <f>IF(N163="základní",J163,0)</f>
        <v>0</v>
      </c>
      <c r="BF163" s="206">
        <f>IF(N163="snížená",J163,0)</f>
        <v>0</v>
      </c>
      <c r="BG163" s="206">
        <f>IF(N163="zákl. přenesená",J163,0)</f>
        <v>0</v>
      </c>
      <c r="BH163" s="206">
        <f>IF(N163="sníž. přenesená",J163,0)</f>
        <v>0</v>
      </c>
      <c r="BI163" s="206">
        <f>IF(N163="nulová",J163,0)</f>
        <v>0</v>
      </c>
      <c r="BJ163" s="19" t="s">
        <v>77</v>
      </c>
      <c r="BK163" s="206">
        <f>ROUND(I163*H163,2)</f>
        <v>0</v>
      </c>
      <c r="BL163" s="19" t="s">
        <v>130</v>
      </c>
      <c r="BM163" s="205" t="s">
        <v>276</v>
      </c>
    </row>
    <row r="164" spans="1:65" s="2" customFormat="1" ht="6.95" customHeight="1">
      <c r="A164" s="36"/>
      <c r="B164" s="49"/>
      <c r="C164" s="50"/>
      <c r="D164" s="50"/>
      <c r="E164" s="50"/>
      <c r="F164" s="50"/>
      <c r="G164" s="50"/>
      <c r="H164" s="50"/>
      <c r="I164" s="144"/>
      <c r="J164" s="50"/>
      <c r="K164" s="50"/>
      <c r="L164" s="41"/>
      <c r="M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</row>
  </sheetData>
  <sheetProtection algorithmName="SHA-512" hashValue="0MIAJd9H6zuyAB/T2nIM4nIzKDxVfa3C9z1yKKDAdZGfrNRoUXC1Odol6zTJKd2dXR/RcnPuwiDa4yqPU8D8Fw==" saltValue="M57jzis2+4nzy2LKwteHbUDYfNL3acxrLffwtDqiw9YJS9gM5BEBGMNp/Q2GgL3g4tpge/eDOlgWkmrjOMvS4w==" spinCount="100000" sheet="1" objects="1" scenarios="1" formatColumns="0" formatRows="0" autoFilter="0"/>
  <autoFilter ref="C93:K163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9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10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10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19" t="s">
        <v>88</v>
      </c>
    </row>
    <row r="3" spans="1:46" s="1" customFormat="1" ht="6.95" customHeight="1">
      <c r="B3" s="111"/>
      <c r="C3" s="112"/>
      <c r="D3" s="112"/>
      <c r="E3" s="112"/>
      <c r="F3" s="112"/>
      <c r="G3" s="112"/>
      <c r="H3" s="112"/>
      <c r="I3" s="113"/>
      <c r="J3" s="112"/>
      <c r="K3" s="112"/>
      <c r="L3" s="22"/>
      <c r="AT3" s="19" t="s">
        <v>79</v>
      </c>
    </row>
    <row r="4" spans="1:46" s="1" customFormat="1" ht="24.95" customHeight="1">
      <c r="B4" s="22"/>
      <c r="D4" s="114" t="s">
        <v>89</v>
      </c>
      <c r="I4" s="110"/>
      <c r="L4" s="22"/>
      <c r="M4" s="115" t="s">
        <v>10</v>
      </c>
      <c r="AT4" s="19" t="s">
        <v>4</v>
      </c>
    </row>
    <row r="5" spans="1:46" s="1" customFormat="1" ht="6.95" customHeight="1">
      <c r="B5" s="22"/>
      <c r="I5" s="110"/>
      <c r="L5" s="22"/>
    </row>
    <row r="6" spans="1:46" s="1" customFormat="1" ht="12" customHeight="1">
      <c r="B6" s="22"/>
      <c r="D6" s="116" t="s">
        <v>16</v>
      </c>
      <c r="I6" s="110"/>
      <c r="L6" s="22"/>
    </row>
    <row r="7" spans="1:46" s="1" customFormat="1" ht="16.5" customHeight="1">
      <c r="B7" s="22"/>
      <c r="E7" s="397" t="str">
        <f>'Rekapitulace stavby'!K6</f>
        <v>Oprava komunikace na p.č. 1475/107</v>
      </c>
      <c r="F7" s="398"/>
      <c r="G7" s="398"/>
      <c r="H7" s="398"/>
      <c r="I7" s="110"/>
      <c r="L7" s="22"/>
    </row>
    <row r="8" spans="1:46" s="2" customFormat="1" ht="12" customHeight="1">
      <c r="A8" s="36"/>
      <c r="B8" s="41"/>
      <c r="C8" s="36"/>
      <c r="D8" s="116" t="s">
        <v>90</v>
      </c>
      <c r="E8" s="36"/>
      <c r="F8" s="36"/>
      <c r="G8" s="36"/>
      <c r="H8" s="36"/>
      <c r="I8" s="117"/>
      <c r="J8" s="36"/>
      <c r="K8" s="36"/>
      <c r="L8" s="11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99" t="s">
        <v>277</v>
      </c>
      <c r="F9" s="400"/>
      <c r="G9" s="400"/>
      <c r="H9" s="400"/>
      <c r="I9" s="117"/>
      <c r="J9" s="36"/>
      <c r="K9" s="36"/>
      <c r="L9" s="11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117"/>
      <c r="J10" s="36"/>
      <c r="K10" s="36"/>
      <c r="L10" s="11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6" t="s">
        <v>18</v>
      </c>
      <c r="E11" s="36"/>
      <c r="F11" s="105" t="s">
        <v>19</v>
      </c>
      <c r="G11" s="36"/>
      <c r="H11" s="36"/>
      <c r="I11" s="119" t="s">
        <v>20</v>
      </c>
      <c r="J11" s="105" t="s">
        <v>19</v>
      </c>
      <c r="K11" s="36"/>
      <c r="L11" s="11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6" t="s">
        <v>21</v>
      </c>
      <c r="E12" s="36"/>
      <c r="F12" s="105" t="s">
        <v>22</v>
      </c>
      <c r="G12" s="36"/>
      <c r="H12" s="36"/>
      <c r="I12" s="119" t="s">
        <v>23</v>
      </c>
      <c r="J12" s="120" t="str">
        <f>'Rekapitulace stavby'!AN8</f>
        <v>8. 3. 2020</v>
      </c>
      <c r="K12" s="36"/>
      <c r="L12" s="11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117"/>
      <c r="J13" s="36"/>
      <c r="K13" s="36"/>
      <c r="L13" s="11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6" t="s">
        <v>25</v>
      </c>
      <c r="E14" s="36"/>
      <c r="F14" s="36"/>
      <c r="G14" s="36"/>
      <c r="H14" s="36"/>
      <c r="I14" s="119" t="s">
        <v>26</v>
      </c>
      <c r="J14" s="105" t="str">
        <f>IF('Rekapitulace stavby'!AN10="","",'Rekapitulace stavby'!AN10)</f>
        <v/>
      </c>
      <c r="K14" s="36"/>
      <c r="L14" s="11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tr">
        <f>IF('Rekapitulace stavby'!E11="","",'Rekapitulace stavby'!E11)</f>
        <v xml:space="preserve"> </v>
      </c>
      <c r="F15" s="36"/>
      <c r="G15" s="36"/>
      <c r="H15" s="36"/>
      <c r="I15" s="119" t="s">
        <v>28</v>
      </c>
      <c r="J15" s="105" t="str">
        <f>IF('Rekapitulace stavby'!AN11="","",'Rekapitulace stavby'!AN11)</f>
        <v/>
      </c>
      <c r="K15" s="36"/>
      <c r="L15" s="11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117"/>
      <c r="J16" s="36"/>
      <c r="K16" s="36"/>
      <c r="L16" s="11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6" t="s">
        <v>29</v>
      </c>
      <c r="E17" s="36"/>
      <c r="F17" s="36"/>
      <c r="G17" s="36"/>
      <c r="H17" s="36"/>
      <c r="I17" s="119" t="s">
        <v>26</v>
      </c>
      <c r="J17" s="32" t="str">
        <f>'Rekapitulace stavby'!AN13</f>
        <v>Vyplň údaj</v>
      </c>
      <c r="K17" s="36"/>
      <c r="L17" s="11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401" t="str">
        <f>'Rekapitulace stavby'!E14</f>
        <v>Vyplň údaj</v>
      </c>
      <c r="F18" s="402"/>
      <c r="G18" s="402"/>
      <c r="H18" s="402"/>
      <c r="I18" s="119" t="s">
        <v>28</v>
      </c>
      <c r="J18" s="32" t="str">
        <f>'Rekapitulace stavby'!AN14</f>
        <v>Vyplň údaj</v>
      </c>
      <c r="K18" s="36"/>
      <c r="L18" s="11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117"/>
      <c r="J19" s="36"/>
      <c r="K19" s="36"/>
      <c r="L19" s="11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6" t="s">
        <v>31</v>
      </c>
      <c r="E20" s="36"/>
      <c r="F20" s="36"/>
      <c r="G20" s="36"/>
      <c r="H20" s="36"/>
      <c r="I20" s="119" t="s">
        <v>26</v>
      </c>
      <c r="J20" s="105" t="str">
        <f>IF('Rekapitulace stavby'!AN16="","",'Rekapitulace stavby'!AN16)</f>
        <v/>
      </c>
      <c r="K20" s="36"/>
      <c r="L20" s="11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tr">
        <f>IF('Rekapitulace stavby'!E17="","",'Rekapitulace stavby'!E17)</f>
        <v xml:space="preserve"> </v>
      </c>
      <c r="F21" s="36"/>
      <c r="G21" s="36"/>
      <c r="H21" s="36"/>
      <c r="I21" s="119" t="s">
        <v>28</v>
      </c>
      <c r="J21" s="105" t="str">
        <f>IF('Rekapitulace stavby'!AN17="","",'Rekapitulace stavby'!AN17)</f>
        <v/>
      </c>
      <c r="K21" s="36"/>
      <c r="L21" s="11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117"/>
      <c r="J22" s="36"/>
      <c r="K22" s="36"/>
      <c r="L22" s="11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6" t="s">
        <v>33</v>
      </c>
      <c r="E23" s="36"/>
      <c r="F23" s="36"/>
      <c r="G23" s="36"/>
      <c r="H23" s="36"/>
      <c r="I23" s="119" t="s">
        <v>26</v>
      </c>
      <c r="J23" s="105" t="str">
        <f>IF('Rekapitulace stavby'!AN19="","",'Rekapitulace stavby'!AN19)</f>
        <v/>
      </c>
      <c r="K23" s="36"/>
      <c r="L23" s="11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tr">
        <f>IF('Rekapitulace stavby'!E20="","",'Rekapitulace stavby'!E20)</f>
        <v xml:space="preserve"> </v>
      </c>
      <c r="F24" s="36"/>
      <c r="G24" s="36"/>
      <c r="H24" s="36"/>
      <c r="I24" s="119" t="s">
        <v>28</v>
      </c>
      <c r="J24" s="105" t="str">
        <f>IF('Rekapitulace stavby'!AN20="","",'Rekapitulace stavby'!AN20)</f>
        <v/>
      </c>
      <c r="K24" s="36"/>
      <c r="L24" s="11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117"/>
      <c r="J25" s="36"/>
      <c r="K25" s="36"/>
      <c r="L25" s="11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6" t="s">
        <v>34</v>
      </c>
      <c r="E26" s="36"/>
      <c r="F26" s="36"/>
      <c r="G26" s="36"/>
      <c r="H26" s="36"/>
      <c r="I26" s="117"/>
      <c r="J26" s="36"/>
      <c r="K26" s="36"/>
      <c r="L26" s="11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21"/>
      <c r="B27" s="122"/>
      <c r="C27" s="121"/>
      <c r="D27" s="121"/>
      <c r="E27" s="403" t="s">
        <v>19</v>
      </c>
      <c r="F27" s="403"/>
      <c r="G27" s="403"/>
      <c r="H27" s="403"/>
      <c r="I27" s="123"/>
      <c r="J27" s="121"/>
      <c r="K27" s="121"/>
      <c r="L27" s="124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117"/>
      <c r="J28" s="36"/>
      <c r="K28" s="36"/>
      <c r="L28" s="11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5"/>
      <c r="E29" s="125"/>
      <c r="F29" s="125"/>
      <c r="G29" s="125"/>
      <c r="H29" s="125"/>
      <c r="I29" s="126"/>
      <c r="J29" s="125"/>
      <c r="K29" s="125"/>
      <c r="L29" s="11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7" t="s">
        <v>36</v>
      </c>
      <c r="E30" s="36"/>
      <c r="F30" s="36"/>
      <c r="G30" s="36"/>
      <c r="H30" s="36"/>
      <c r="I30" s="117"/>
      <c r="J30" s="128">
        <f>ROUND(J83, 2)</f>
        <v>0</v>
      </c>
      <c r="K30" s="36"/>
      <c r="L30" s="11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5"/>
      <c r="E31" s="125"/>
      <c r="F31" s="125"/>
      <c r="G31" s="125"/>
      <c r="H31" s="125"/>
      <c r="I31" s="126"/>
      <c r="J31" s="125"/>
      <c r="K31" s="125"/>
      <c r="L31" s="11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9" t="s">
        <v>38</v>
      </c>
      <c r="G32" s="36"/>
      <c r="H32" s="36"/>
      <c r="I32" s="130" t="s">
        <v>37</v>
      </c>
      <c r="J32" s="129" t="s">
        <v>39</v>
      </c>
      <c r="K32" s="36"/>
      <c r="L32" s="11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31" t="s">
        <v>40</v>
      </c>
      <c r="E33" s="116" t="s">
        <v>41</v>
      </c>
      <c r="F33" s="132">
        <f>ROUND((SUM(BE83:BE98)),  2)</f>
        <v>0</v>
      </c>
      <c r="G33" s="36"/>
      <c r="H33" s="36"/>
      <c r="I33" s="133">
        <v>0.21</v>
      </c>
      <c r="J33" s="132">
        <f>ROUND(((SUM(BE83:BE98))*I33),  2)</f>
        <v>0</v>
      </c>
      <c r="K33" s="36"/>
      <c r="L33" s="11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6" t="s">
        <v>42</v>
      </c>
      <c r="F34" s="132">
        <f>ROUND((SUM(BF83:BF98)),  2)</f>
        <v>0</v>
      </c>
      <c r="G34" s="36"/>
      <c r="H34" s="36"/>
      <c r="I34" s="133">
        <v>0.15</v>
      </c>
      <c r="J34" s="132">
        <f>ROUND(((SUM(BF83:BF98))*I34),  2)</f>
        <v>0</v>
      </c>
      <c r="K34" s="36"/>
      <c r="L34" s="11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6" t="s">
        <v>43</v>
      </c>
      <c r="F35" s="132">
        <f>ROUND((SUM(BG83:BG98)),  2)</f>
        <v>0</v>
      </c>
      <c r="G35" s="36"/>
      <c r="H35" s="36"/>
      <c r="I35" s="133">
        <v>0.21</v>
      </c>
      <c r="J35" s="132">
        <f>0</f>
        <v>0</v>
      </c>
      <c r="K35" s="36"/>
      <c r="L35" s="11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6" t="s">
        <v>44</v>
      </c>
      <c r="F36" s="132">
        <f>ROUND((SUM(BH83:BH98)),  2)</f>
        <v>0</v>
      </c>
      <c r="G36" s="36"/>
      <c r="H36" s="36"/>
      <c r="I36" s="133">
        <v>0.15</v>
      </c>
      <c r="J36" s="132">
        <f>0</f>
        <v>0</v>
      </c>
      <c r="K36" s="36"/>
      <c r="L36" s="11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6" t="s">
        <v>45</v>
      </c>
      <c r="F37" s="132">
        <f>ROUND((SUM(BI83:BI98)),  2)</f>
        <v>0</v>
      </c>
      <c r="G37" s="36"/>
      <c r="H37" s="36"/>
      <c r="I37" s="133">
        <v>0</v>
      </c>
      <c r="J37" s="132">
        <f>0</f>
        <v>0</v>
      </c>
      <c r="K37" s="36"/>
      <c r="L37" s="11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117"/>
      <c r="J38" s="36"/>
      <c r="K38" s="36"/>
      <c r="L38" s="11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34"/>
      <c r="D39" s="135" t="s">
        <v>46</v>
      </c>
      <c r="E39" s="136"/>
      <c r="F39" s="136"/>
      <c r="G39" s="137" t="s">
        <v>47</v>
      </c>
      <c r="H39" s="138" t="s">
        <v>48</v>
      </c>
      <c r="I39" s="139"/>
      <c r="J39" s="140">
        <f>SUM(J30:J37)</f>
        <v>0</v>
      </c>
      <c r="K39" s="141"/>
      <c r="L39" s="11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42"/>
      <c r="C40" s="143"/>
      <c r="D40" s="143"/>
      <c r="E40" s="143"/>
      <c r="F40" s="143"/>
      <c r="G40" s="143"/>
      <c r="H40" s="143"/>
      <c r="I40" s="144"/>
      <c r="J40" s="143"/>
      <c r="K40" s="143"/>
      <c r="L40" s="11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45"/>
      <c r="C44" s="146"/>
      <c r="D44" s="146"/>
      <c r="E44" s="146"/>
      <c r="F44" s="146"/>
      <c r="G44" s="146"/>
      <c r="H44" s="146"/>
      <c r="I44" s="147"/>
      <c r="J44" s="146"/>
      <c r="K44" s="146"/>
      <c r="L44" s="11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92</v>
      </c>
      <c r="D45" s="38"/>
      <c r="E45" s="38"/>
      <c r="F45" s="38"/>
      <c r="G45" s="38"/>
      <c r="H45" s="38"/>
      <c r="I45" s="117"/>
      <c r="J45" s="38"/>
      <c r="K45" s="38"/>
      <c r="L45" s="11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117"/>
      <c r="J46" s="38"/>
      <c r="K46" s="38"/>
      <c r="L46" s="11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117"/>
      <c r="J47" s="38"/>
      <c r="K47" s="38"/>
      <c r="L47" s="11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404" t="str">
        <f>E7</f>
        <v>Oprava komunikace na p.č. 1475/107</v>
      </c>
      <c r="F48" s="405"/>
      <c r="G48" s="405"/>
      <c r="H48" s="405"/>
      <c r="I48" s="117"/>
      <c r="J48" s="38"/>
      <c r="K48" s="38"/>
      <c r="L48" s="11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90</v>
      </c>
      <c r="D49" s="38"/>
      <c r="E49" s="38"/>
      <c r="F49" s="38"/>
      <c r="G49" s="38"/>
      <c r="H49" s="38"/>
      <c r="I49" s="117"/>
      <c r="J49" s="38"/>
      <c r="K49" s="38"/>
      <c r="L49" s="11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3" t="str">
        <f>E9</f>
        <v>VON - Vedlejší a ostatní náklady</v>
      </c>
      <c r="F50" s="406"/>
      <c r="G50" s="406"/>
      <c r="H50" s="406"/>
      <c r="I50" s="117"/>
      <c r="J50" s="38"/>
      <c r="K50" s="38"/>
      <c r="L50" s="11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117"/>
      <c r="J51" s="38"/>
      <c r="K51" s="38"/>
      <c r="L51" s="11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Krásná pod Lysou Horou</v>
      </c>
      <c r="G52" s="38"/>
      <c r="H52" s="38"/>
      <c r="I52" s="119" t="s">
        <v>23</v>
      </c>
      <c r="J52" s="61" t="str">
        <f>IF(J12="","",J12)</f>
        <v>8. 3. 2020</v>
      </c>
      <c r="K52" s="38"/>
      <c r="L52" s="11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117"/>
      <c r="J53" s="38"/>
      <c r="K53" s="38"/>
      <c r="L53" s="11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 xml:space="preserve"> </v>
      </c>
      <c r="G54" s="38"/>
      <c r="H54" s="38"/>
      <c r="I54" s="119" t="s">
        <v>31</v>
      </c>
      <c r="J54" s="34" t="str">
        <f>E21</f>
        <v xml:space="preserve"> </v>
      </c>
      <c r="K54" s="38"/>
      <c r="L54" s="11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119" t="s">
        <v>33</v>
      </c>
      <c r="J55" s="34" t="str">
        <f>E24</f>
        <v xml:space="preserve"> </v>
      </c>
      <c r="K55" s="38"/>
      <c r="L55" s="11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117"/>
      <c r="J56" s="38"/>
      <c r="K56" s="38"/>
      <c r="L56" s="11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48" t="s">
        <v>93</v>
      </c>
      <c r="D57" s="149"/>
      <c r="E57" s="149"/>
      <c r="F57" s="149"/>
      <c r="G57" s="149"/>
      <c r="H57" s="149"/>
      <c r="I57" s="150"/>
      <c r="J57" s="151" t="s">
        <v>94</v>
      </c>
      <c r="K57" s="149"/>
      <c r="L57" s="11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117"/>
      <c r="J58" s="38"/>
      <c r="K58" s="38"/>
      <c r="L58" s="11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52" t="s">
        <v>68</v>
      </c>
      <c r="D59" s="38"/>
      <c r="E59" s="38"/>
      <c r="F59" s="38"/>
      <c r="G59" s="38"/>
      <c r="H59" s="38"/>
      <c r="I59" s="117"/>
      <c r="J59" s="79">
        <f>J83</f>
        <v>0</v>
      </c>
      <c r="K59" s="38"/>
      <c r="L59" s="11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95</v>
      </c>
    </row>
    <row r="60" spans="1:47" s="9" customFormat="1" ht="24.95" customHeight="1">
      <c r="B60" s="153"/>
      <c r="C60" s="154"/>
      <c r="D60" s="155" t="s">
        <v>278</v>
      </c>
      <c r="E60" s="156"/>
      <c r="F60" s="156"/>
      <c r="G60" s="156"/>
      <c r="H60" s="156"/>
      <c r="I60" s="157"/>
      <c r="J60" s="158">
        <f>J84</f>
        <v>0</v>
      </c>
      <c r="K60" s="154"/>
      <c r="L60" s="159"/>
    </row>
    <row r="61" spans="1:47" s="10" customFormat="1" ht="19.899999999999999" customHeight="1">
      <c r="B61" s="160"/>
      <c r="C61" s="99"/>
      <c r="D61" s="161" t="s">
        <v>279</v>
      </c>
      <c r="E61" s="162"/>
      <c r="F61" s="162"/>
      <c r="G61" s="162"/>
      <c r="H61" s="162"/>
      <c r="I61" s="163"/>
      <c r="J61" s="164">
        <f>J85</f>
        <v>0</v>
      </c>
      <c r="K61" s="99"/>
      <c r="L61" s="165"/>
    </row>
    <row r="62" spans="1:47" s="10" customFormat="1" ht="19.899999999999999" customHeight="1">
      <c r="B62" s="160"/>
      <c r="C62" s="99"/>
      <c r="D62" s="161" t="s">
        <v>280</v>
      </c>
      <c r="E62" s="162"/>
      <c r="F62" s="162"/>
      <c r="G62" s="162"/>
      <c r="H62" s="162"/>
      <c r="I62" s="163"/>
      <c r="J62" s="164">
        <f>J92</f>
        <v>0</v>
      </c>
      <c r="K62" s="99"/>
      <c r="L62" s="165"/>
    </row>
    <row r="63" spans="1:47" s="9" customFormat="1" ht="24.95" customHeight="1">
      <c r="B63" s="153"/>
      <c r="C63" s="154"/>
      <c r="D63" s="155" t="s">
        <v>281</v>
      </c>
      <c r="E63" s="156"/>
      <c r="F63" s="156"/>
      <c r="G63" s="156"/>
      <c r="H63" s="156"/>
      <c r="I63" s="157"/>
      <c r="J63" s="158">
        <f>J95</f>
        <v>0</v>
      </c>
      <c r="K63" s="154"/>
      <c r="L63" s="159"/>
    </row>
    <row r="64" spans="1:47" s="2" customFormat="1" ht="21.75" customHeight="1">
      <c r="A64" s="36"/>
      <c r="B64" s="37"/>
      <c r="C64" s="38"/>
      <c r="D64" s="38"/>
      <c r="E64" s="38"/>
      <c r="F64" s="38"/>
      <c r="G64" s="38"/>
      <c r="H64" s="38"/>
      <c r="I64" s="117"/>
      <c r="J64" s="38"/>
      <c r="K64" s="38"/>
      <c r="L64" s="118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31" s="2" customFormat="1" ht="6.95" customHeight="1">
      <c r="A65" s="36"/>
      <c r="B65" s="49"/>
      <c r="C65" s="50"/>
      <c r="D65" s="50"/>
      <c r="E65" s="50"/>
      <c r="F65" s="50"/>
      <c r="G65" s="50"/>
      <c r="H65" s="50"/>
      <c r="I65" s="144"/>
      <c r="J65" s="50"/>
      <c r="K65" s="50"/>
      <c r="L65" s="11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pans="1:31" s="2" customFormat="1" ht="6.95" customHeight="1">
      <c r="A69" s="36"/>
      <c r="B69" s="51"/>
      <c r="C69" s="52"/>
      <c r="D69" s="52"/>
      <c r="E69" s="52"/>
      <c r="F69" s="52"/>
      <c r="G69" s="52"/>
      <c r="H69" s="52"/>
      <c r="I69" s="147"/>
      <c r="J69" s="52"/>
      <c r="K69" s="52"/>
      <c r="L69" s="11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24.95" customHeight="1">
      <c r="A70" s="36"/>
      <c r="B70" s="37"/>
      <c r="C70" s="25" t="s">
        <v>106</v>
      </c>
      <c r="D70" s="38"/>
      <c r="E70" s="38"/>
      <c r="F70" s="38"/>
      <c r="G70" s="38"/>
      <c r="H70" s="38"/>
      <c r="I70" s="117"/>
      <c r="J70" s="38"/>
      <c r="K70" s="38"/>
      <c r="L70" s="11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37"/>
      <c r="C71" s="38"/>
      <c r="D71" s="38"/>
      <c r="E71" s="38"/>
      <c r="F71" s="38"/>
      <c r="G71" s="38"/>
      <c r="H71" s="38"/>
      <c r="I71" s="117"/>
      <c r="J71" s="38"/>
      <c r="K71" s="38"/>
      <c r="L71" s="11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16</v>
      </c>
      <c r="D72" s="38"/>
      <c r="E72" s="38"/>
      <c r="F72" s="38"/>
      <c r="G72" s="38"/>
      <c r="H72" s="38"/>
      <c r="I72" s="117"/>
      <c r="J72" s="38"/>
      <c r="K72" s="38"/>
      <c r="L72" s="11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404" t="str">
        <f>E7</f>
        <v>Oprava komunikace na p.č. 1475/107</v>
      </c>
      <c r="F73" s="405"/>
      <c r="G73" s="405"/>
      <c r="H73" s="405"/>
      <c r="I73" s="117"/>
      <c r="J73" s="38"/>
      <c r="K73" s="38"/>
      <c r="L73" s="11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90</v>
      </c>
      <c r="D74" s="38"/>
      <c r="E74" s="38"/>
      <c r="F74" s="38"/>
      <c r="G74" s="38"/>
      <c r="H74" s="38"/>
      <c r="I74" s="117"/>
      <c r="J74" s="38"/>
      <c r="K74" s="38"/>
      <c r="L74" s="11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53" t="str">
        <f>E9</f>
        <v>VON - Vedlejší a ostatní náklady</v>
      </c>
      <c r="F75" s="406"/>
      <c r="G75" s="406"/>
      <c r="H75" s="406"/>
      <c r="I75" s="117"/>
      <c r="J75" s="38"/>
      <c r="K75" s="38"/>
      <c r="L75" s="11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117"/>
      <c r="J76" s="38"/>
      <c r="K76" s="38"/>
      <c r="L76" s="11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21</v>
      </c>
      <c r="D77" s="38"/>
      <c r="E77" s="38"/>
      <c r="F77" s="29" t="str">
        <f>F12</f>
        <v>Krásná pod Lysou Horou</v>
      </c>
      <c r="G77" s="38"/>
      <c r="H77" s="38"/>
      <c r="I77" s="119" t="s">
        <v>23</v>
      </c>
      <c r="J77" s="61" t="str">
        <f>IF(J12="","",J12)</f>
        <v>8. 3. 2020</v>
      </c>
      <c r="K77" s="38"/>
      <c r="L77" s="11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117"/>
      <c r="J78" s="38"/>
      <c r="K78" s="38"/>
      <c r="L78" s="11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5.2" customHeight="1">
      <c r="A79" s="36"/>
      <c r="B79" s="37"/>
      <c r="C79" s="31" t="s">
        <v>25</v>
      </c>
      <c r="D79" s="38"/>
      <c r="E79" s="38"/>
      <c r="F79" s="29" t="str">
        <f>E15</f>
        <v xml:space="preserve"> </v>
      </c>
      <c r="G79" s="38"/>
      <c r="H79" s="38"/>
      <c r="I79" s="119" t="s">
        <v>31</v>
      </c>
      <c r="J79" s="34" t="str">
        <f>E21</f>
        <v xml:space="preserve"> </v>
      </c>
      <c r="K79" s="38"/>
      <c r="L79" s="11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2" customHeight="1">
      <c r="A80" s="36"/>
      <c r="B80" s="37"/>
      <c r="C80" s="31" t="s">
        <v>29</v>
      </c>
      <c r="D80" s="38"/>
      <c r="E80" s="38"/>
      <c r="F80" s="29" t="str">
        <f>IF(E18="","",E18)</f>
        <v>Vyplň údaj</v>
      </c>
      <c r="G80" s="38"/>
      <c r="H80" s="38"/>
      <c r="I80" s="119" t="s">
        <v>33</v>
      </c>
      <c r="J80" s="34" t="str">
        <f>E24</f>
        <v xml:space="preserve"> </v>
      </c>
      <c r="K80" s="38"/>
      <c r="L80" s="11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0.35" customHeight="1">
      <c r="A81" s="36"/>
      <c r="B81" s="37"/>
      <c r="C81" s="38"/>
      <c r="D81" s="38"/>
      <c r="E81" s="38"/>
      <c r="F81" s="38"/>
      <c r="G81" s="38"/>
      <c r="H81" s="38"/>
      <c r="I81" s="117"/>
      <c r="J81" s="38"/>
      <c r="K81" s="38"/>
      <c r="L81" s="11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11" customFormat="1" ht="29.25" customHeight="1">
      <c r="A82" s="166"/>
      <c r="B82" s="167"/>
      <c r="C82" s="168" t="s">
        <v>107</v>
      </c>
      <c r="D82" s="169" t="s">
        <v>55</v>
      </c>
      <c r="E82" s="169" t="s">
        <v>51</v>
      </c>
      <c r="F82" s="169" t="s">
        <v>52</v>
      </c>
      <c r="G82" s="169" t="s">
        <v>108</v>
      </c>
      <c r="H82" s="169" t="s">
        <v>109</v>
      </c>
      <c r="I82" s="170" t="s">
        <v>110</v>
      </c>
      <c r="J82" s="169" t="s">
        <v>94</v>
      </c>
      <c r="K82" s="171" t="s">
        <v>111</v>
      </c>
      <c r="L82" s="172"/>
      <c r="M82" s="70" t="s">
        <v>19</v>
      </c>
      <c r="N82" s="71" t="s">
        <v>40</v>
      </c>
      <c r="O82" s="71" t="s">
        <v>112</v>
      </c>
      <c r="P82" s="71" t="s">
        <v>113</v>
      </c>
      <c r="Q82" s="71" t="s">
        <v>114</v>
      </c>
      <c r="R82" s="71" t="s">
        <v>115</v>
      </c>
      <c r="S82" s="71" t="s">
        <v>116</v>
      </c>
      <c r="T82" s="72" t="s">
        <v>117</v>
      </c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</row>
    <row r="83" spans="1:65" s="2" customFormat="1" ht="22.9" customHeight="1">
      <c r="A83" s="36"/>
      <c r="B83" s="37"/>
      <c r="C83" s="77" t="s">
        <v>118</v>
      </c>
      <c r="D83" s="38"/>
      <c r="E83" s="38"/>
      <c r="F83" s="38"/>
      <c r="G83" s="38"/>
      <c r="H83" s="38"/>
      <c r="I83" s="117"/>
      <c r="J83" s="173">
        <f>BK83</f>
        <v>0</v>
      </c>
      <c r="K83" s="38"/>
      <c r="L83" s="41"/>
      <c r="M83" s="73"/>
      <c r="N83" s="174"/>
      <c r="O83" s="74"/>
      <c r="P83" s="175">
        <f>P84+P95</f>
        <v>0</v>
      </c>
      <c r="Q83" s="74"/>
      <c r="R83" s="175">
        <f>R84+R95</f>
        <v>0</v>
      </c>
      <c r="S83" s="74"/>
      <c r="T83" s="176">
        <f>T84+T95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9" t="s">
        <v>69</v>
      </c>
      <c r="AU83" s="19" t="s">
        <v>95</v>
      </c>
      <c r="BK83" s="177">
        <f>BK84+BK95</f>
        <v>0</v>
      </c>
    </row>
    <row r="84" spans="1:65" s="12" customFormat="1" ht="25.9" customHeight="1">
      <c r="B84" s="178"/>
      <c r="C84" s="179"/>
      <c r="D84" s="180" t="s">
        <v>69</v>
      </c>
      <c r="E84" s="181" t="s">
        <v>282</v>
      </c>
      <c r="F84" s="181" t="s">
        <v>283</v>
      </c>
      <c r="G84" s="179"/>
      <c r="H84" s="179"/>
      <c r="I84" s="182"/>
      <c r="J84" s="183">
        <f>BK84</f>
        <v>0</v>
      </c>
      <c r="K84" s="179"/>
      <c r="L84" s="184"/>
      <c r="M84" s="185"/>
      <c r="N84" s="186"/>
      <c r="O84" s="186"/>
      <c r="P84" s="187">
        <f>P85+P92</f>
        <v>0</v>
      </c>
      <c r="Q84" s="186"/>
      <c r="R84" s="187">
        <f>R85+R92</f>
        <v>0</v>
      </c>
      <c r="S84" s="186"/>
      <c r="T84" s="188">
        <f>T85+T92</f>
        <v>0</v>
      </c>
      <c r="AR84" s="189" t="s">
        <v>175</v>
      </c>
      <c r="AT84" s="190" t="s">
        <v>69</v>
      </c>
      <c r="AU84" s="190" t="s">
        <v>70</v>
      </c>
      <c r="AY84" s="189" t="s">
        <v>121</v>
      </c>
      <c r="BK84" s="191">
        <f>BK85+BK92</f>
        <v>0</v>
      </c>
    </row>
    <row r="85" spans="1:65" s="12" customFormat="1" ht="22.9" customHeight="1">
      <c r="B85" s="178"/>
      <c r="C85" s="179"/>
      <c r="D85" s="180" t="s">
        <v>69</v>
      </c>
      <c r="E85" s="192" t="s">
        <v>284</v>
      </c>
      <c r="F85" s="192" t="s">
        <v>285</v>
      </c>
      <c r="G85" s="179"/>
      <c r="H85" s="179"/>
      <c r="I85" s="182"/>
      <c r="J85" s="193">
        <f>BK85</f>
        <v>0</v>
      </c>
      <c r="K85" s="179"/>
      <c r="L85" s="184"/>
      <c r="M85" s="185"/>
      <c r="N85" s="186"/>
      <c r="O85" s="186"/>
      <c r="P85" s="187">
        <f>SUM(P86:P91)</f>
        <v>0</v>
      </c>
      <c r="Q85" s="186"/>
      <c r="R85" s="187">
        <f>SUM(R86:R91)</f>
        <v>0</v>
      </c>
      <c r="S85" s="186"/>
      <c r="T85" s="188">
        <f>SUM(T86:T91)</f>
        <v>0</v>
      </c>
      <c r="AR85" s="189" t="s">
        <v>175</v>
      </c>
      <c r="AT85" s="190" t="s">
        <v>69</v>
      </c>
      <c r="AU85" s="190" t="s">
        <v>77</v>
      </c>
      <c r="AY85" s="189" t="s">
        <v>121</v>
      </c>
      <c r="BK85" s="191">
        <f>SUM(BK86:BK91)</f>
        <v>0</v>
      </c>
    </row>
    <row r="86" spans="1:65" s="2" customFormat="1" ht="16.5" customHeight="1">
      <c r="A86" s="36"/>
      <c r="B86" s="37"/>
      <c r="C86" s="194" t="s">
        <v>77</v>
      </c>
      <c r="D86" s="194" t="s">
        <v>125</v>
      </c>
      <c r="E86" s="195" t="s">
        <v>286</v>
      </c>
      <c r="F86" s="196" t="s">
        <v>287</v>
      </c>
      <c r="G86" s="197" t="s">
        <v>288</v>
      </c>
      <c r="H86" s="198">
        <v>1</v>
      </c>
      <c r="I86" s="199"/>
      <c r="J86" s="200">
        <f>ROUND(I86*H86,2)</f>
        <v>0</v>
      </c>
      <c r="K86" s="196" t="s">
        <v>210</v>
      </c>
      <c r="L86" s="41"/>
      <c r="M86" s="201" t="s">
        <v>19</v>
      </c>
      <c r="N86" s="202" t="s">
        <v>41</v>
      </c>
      <c r="O86" s="66"/>
      <c r="P86" s="203">
        <f>O86*H86</f>
        <v>0</v>
      </c>
      <c r="Q86" s="203">
        <v>0</v>
      </c>
      <c r="R86" s="203">
        <f>Q86*H86</f>
        <v>0</v>
      </c>
      <c r="S86" s="203">
        <v>0</v>
      </c>
      <c r="T86" s="204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205" t="s">
        <v>289</v>
      </c>
      <c r="AT86" s="205" t="s">
        <v>125</v>
      </c>
      <c r="AU86" s="205" t="s">
        <v>79</v>
      </c>
      <c r="AY86" s="19" t="s">
        <v>121</v>
      </c>
      <c r="BE86" s="206">
        <f>IF(N86="základní",J86,0)</f>
        <v>0</v>
      </c>
      <c r="BF86" s="206">
        <f>IF(N86="snížená",J86,0)</f>
        <v>0</v>
      </c>
      <c r="BG86" s="206">
        <f>IF(N86="zákl. přenesená",J86,0)</f>
        <v>0</v>
      </c>
      <c r="BH86" s="206">
        <f>IF(N86="sníž. přenesená",J86,0)</f>
        <v>0</v>
      </c>
      <c r="BI86" s="206">
        <f>IF(N86="nulová",J86,0)</f>
        <v>0</v>
      </c>
      <c r="BJ86" s="19" t="s">
        <v>77</v>
      </c>
      <c r="BK86" s="206">
        <f>ROUND(I86*H86,2)</f>
        <v>0</v>
      </c>
      <c r="BL86" s="19" t="s">
        <v>289</v>
      </c>
      <c r="BM86" s="205" t="s">
        <v>290</v>
      </c>
    </row>
    <row r="87" spans="1:65" s="14" customFormat="1" ht="11.25">
      <c r="B87" s="221"/>
      <c r="C87" s="222"/>
      <c r="D87" s="207" t="s">
        <v>135</v>
      </c>
      <c r="E87" s="223" t="s">
        <v>19</v>
      </c>
      <c r="F87" s="224" t="s">
        <v>291</v>
      </c>
      <c r="G87" s="222"/>
      <c r="H87" s="225">
        <v>1</v>
      </c>
      <c r="I87" s="226"/>
      <c r="J87" s="222"/>
      <c r="K87" s="222"/>
      <c r="L87" s="227"/>
      <c r="M87" s="228"/>
      <c r="N87" s="229"/>
      <c r="O87" s="229"/>
      <c r="P87" s="229"/>
      <c r="Q87" s="229"/>
      <c r="R87" s="229"/>
      <c r="S87" s="229"/>
      <c r="T87" s="230"/>
      <c r="AT87" s="231" t="s">
        <v>135</v>
      </c>
      <c r="AU87" s="231" t="s">
        <v>79</v>
      </c>
      <c r="AV87" s="14" t="s">
        <v>79</v>
      </c>
      <c r="AW87" s="14" t="s">
        <v>32</v>
      </c>
      <c r="AX87" s="14" t="s">
        <v>70</v>
      </c>
      <c r="AY87" s="231" t="s">
        <v>121</v>
      </c>
    </row>
    <row r="88" spans="1:65" s="15" customFormat="1" ht="11.25">
      <c r="B88" s="232"/>
      <c r="C88" s="233"/>
      <c r="D88" s="207" t="s">
        <v>135</v>
      </c>
      <c r="E88" s="234" t="s">
        <v>19</v>
      </c>
      <c r="F88" s="235" t="s">
        <v>139</v>
      </c>
      <c r="G88" s="233"/>
      <c r="H88" s="236">
        <v>1</v>
      </c>
      <c r="I88" s="237"/>
      <c r="J88" s="233"/>
      <c r="K88" s="233"/>
      <c r="L88" s="238"/>
      <c r="M88" s="239"/>
      <c r="N88" s="240"/>
      <c r="O88" s="240"/>
      <c r="P88" s="240"/>
      <c r="Q88" s="240"/>
      <c r="R88" s="240"/>
      <c r="S88" s="240"/>
      <c r="T88" s="241"/>
      <c r="AT88" s="242" t="s">
        <v>135</v>
      </c>
      <c r="AU88" s="242" t="s">
        <v>79</v>
      </c>
      <c r="AV88" s="15" t="s">
        <v>131</v>
      </c>
      <c r="AW88" s="15" t="s">
        <v>32</v>
      </c>
      <c r="AX88" s="15" t="s">
        <v>77</v>
      </c>
      <c r="AY88" s="242" t="s">
        <v>121</v>
      </c>
    </row>
    <row r="89" spans="1:65" s="2" customFormat="1" ht="16.5" customHeight="1">
      <c r="A89" s="36"/>
      <c r="B89" s="37"/>
      <c r="C89" s="194" t="s">
        <v>79</v>
      </c>
      <c r="D89" s="194" t="s">
        <v>125</v>
      </c>
      <c r="E89" s="195" t="s">
        <v>292</v>
      </c>
      <c r="F89" s="196" t="s">
        <v>293</v>
      </c>
      <c r="G89" s="197" t="s">
        <v>288</v>
      </c>
      <c r="H89" s="198">
        <v>1</v>
      </c>
      <c r="I89" s="199"/>
      <c r="J89" s="200">
        <f>ROUND(I89*H89,2)</f>
        <v>0</v>
      </c>
      <c r="K89" s="196" t="s">
        <v>210</v>
      </c>
      <c r="L89" s="41"/>
      <c r="M89" s="201" t="s">
        <v>19</v>
      </c>
      <c r="N89" s="202" t="s">
        <v>41</v>
      </c>
      <c r="O89" s="66"/>
      <c r="P89" s="203">
        <f>O89*H89</f>
        <v>0</v>
      </c>
      <c r="Q89" s="203">
        <v>0</v>
      </c>
      <c r="R89" s="203">
        <f>Q89*H89</f>
        <v>0</v>
      </c>
      <c r="S89" s="203">
        <v>0</v>
      </c>
      <c r="T89" s="204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205" t="s">
        <v>289</v>
      </c>
      <c r="AT89" s="205" t="s">
        <v>125</v>
      </c>
      <c r="AU89" s="205" t="s">
        <v>79</v>
      </c>
      <c r="AY89" s="19" t="s">
        <v>121</v>
      </c>
      <c r="BE89" s="206">
        <f>IF(N89="základní",J89,0)</f>
        <v>0</v>
      </c>
      <c r="BF89" s="206">
        <f>IF(N89="snížená",J89,0)</f>
        <v>0</v>
      </c>
      <c r="BG89" s="206">
        <f>IF(N89="zákl. přenesená",J89,0)</f>
        <v>0</v>
      </c>
      <c r="BH89" s="206">
        <f>IF(N89="sníž. přenesená",J89,0)</f>
        <v>0</v>
      </c>
      <c r="BI89" s="206">
        <f>IF(N89="nulová",J89,0)</f>
        <v>0</v>
      </c>
      <c r="BJ89" s="19" t="s">
        <v>77</v>
      </c>
      <c r="BK89" s="206">
        <f>ROUND(I89*H89,2)</f>
        <v>0</v>
      </c>
      <c r="BL89" s="19" t="s">
        <v>289</v>
      </c>
      <c r="BM89" s="205" t="s">
        <v>294</v>
      </c>
    </row>
    <row r="90" spans="1:65" s="14" customFormat="1" ht="11.25">
      <c r="B90" s="221"/>
      <c r="C90" s="222"/>
      <c r="D90" s="207" t="s">
        <v>135</v>
      </c>
      <c r="E90" s="223" t="s">
        <v>19</v>
      </c>
      <c r="F90" s="224" t="s">
        <v>77</v>
      </c>
      <c r="G90" s="222"/>
      <c r="H90" s="225">
        <v>1</v>
      </c>
      <c r="I90" s="226"/>
      <c r="J90" s="222"/>
      <c r="K90" s="222"/>
      <c r="L90" s="227"/>
      <c r="M90" s="228"/>
      <c r="N90" s="229"/>
      <c r="O90" s="229"/>
      <c r="P90" s="229"/>
      <c r="Q90" s="229"/>
      <c r="R90" s="229"/>
      <c r="S90" s="229"/>
      <c r="T90" s="230"/>
      <c r="AT90" s="231" t="s">
        <v>135</v>
      </c>
      <c r="AU90" s="231" t="s">
        <v>79</v>
      </c>
      <c r="AV90" s="14" t="s">
        <v>79</v>
      </c>
      <c r="AW90" s="14" t="s">
        <v>32</v>
      </c>
      <c r="AX90" s="14" t="s">
        <v>70</v>
      </c>
      <c r="AY90" s="231" t="s">
        <v>121</v>
      </c>
    </row>
    <row r="91" spans="1:65" s="15" customFormat="1" ht="11.25">
      <c r="B91" s="232"/>
      <c r="C91" s="233"/>
      <c r="D91" s="207" t="s">
        <v>135</v>
      </c>
      <c r="E91" s="234" t="s">
        <v>19</v>
      </c>
      <c r="F91" s="235" t="s">
        <v>139</v>
      </c>
      <c r="G91" s="233"/>
      <c r="H91" s="236">
        <v>1</v>
      </c>
      <c r="I91" s="237"/>
      <c r="J91" s="233"/>
      <c r="K91" s="233"/>
      <c r="L91" s="238"/>
      <c r="M91" s="239"/>
      <c r="N91" s="240"/>
      <c r="O91" s="240"/>
      <c r="P91" s="240"/>
      <c r="Q91" s="240"/>
      <c r="R91" s="240"/>
      <c r="S91" s="240"/>
      <c r="T91" s="241"/>
      <c r="AT91" s="242" t="s">
        <v>135</v>
      </c>
      <c r="AU91" s="242" t="s">
        <v>79</v>
      </c>
      <c r="AV91" s="15" t="s">
        <v>131</v>
      </c>
      <c r="AW91" s="15" t="s">
        <v>32</v>
      </c>
      <c r="AX91" s="15" t="s">
        <v>77</v>
      </c>
      <c r="AY91" s="242" t="s">
        <v>121</v>
      </c>
    </row>
    <row r="92" spans="1:65" s="12" customFormat="1" ht="22.9" customHeight="1">
      <c r="B92" s="178"/>
      <c r="C92" s="179"/>
      <c r="D92" s="180" t="s">
        <v>69</v>
      </c>
      <c r="E92" s="192" t="s">
        <v>295</v>
      </c>
      <c r="F92" s="192" t="s">
        <v>296</v>
      </c>
      <c r="G92" s="179"/>
      <c r="H92" s="179"/>
      <c r="I92" s="182"/>
      <c r="J92" s="193">
        <f>BK92</f>
        <v>0</v>
      </c>
      <c r="K92" s="179"/>
      <c r="L92" s="184"/>
      <c r="M92" s="185"/>
      <c r="N92" s="186"/>
      <c r="O92" s="186"/>
      <c r="P92" s="187">
        <f>SUM(P93:P94)</f>
        <v>0</v>
      </c>
      <c r="Q92" s="186"/>
      <c r="R92" s="187">
        <f>SUM(R93:R94)</f>
        <v>0</v>
      </c>
      <c r="S92" s="186"/>
      <c r="T92" s="188">
        <f>SUM(T93:T94)</f>
        <v>0</v>
      </c>
      <c r="AR92" s="189" t="s">
        <v>175</v>
      </c>
      <c r="AT92" s="190" t="s">
        <v>69</v>
      </c>
      <c r="AU92" s="190" t="s">
        <v>77</v>
      </c>
      <c r="AY92" s="189" t="s">
        <v>121</v>
      </c>
      <c r="BK92" s="191">
        <f>SUM(BK93:BK94)</f>
        <v>0</v>
      </c>
    </row>
    <row r="93" spans="1:65" s="2" customFormat="1" ht="16.5" customHeight="1">
      <c r="A93" s="36"/>
      <c r="B93" s="37"/>
      <c r="C93" s="194" t="s">
        <v>131</v>
      </c>
      <c r="D93" s="194" t="s">
        <v>125</v>
      </c>
      <c r="E93" s="195" t="s">
        <v>297</v>
      </c>
      <c r="F93" s="196" t="s">
        <v>298</v>
      </c>
      <c r="G93" s="197" t="s">
        <v>288</v>
      </c>
      <c r="H93" s="198">
        <v>1</v>
      </c>
      <c r="I93" s="199"/>
      <c r="J93" s="200">
        <f>ROUND(I93*H93,2)</f>
        <v>0</v>
      </c>
      <c r="K93" s="196" t="s">
        <v>210</v>
      </c>
      <c r="L93" s="41"/>
      <c r="M93" s="201" t="s">
        <v>19</v>
      </c>
      <c r="N93" s="202" t="s">
        <v>41</v>
      </c>
      <c r="O93" s="66"/>
      <c r="P93" s="203">
        <f>O93*H93</f>
        <v>0</v>
      </c>
      <c r="Q93" s="203">
        <v>0</v>
      </c>
      <c r="R93" s="203">
        <f>Q93*H93</f>
        <v>0</v>
      </c>
      <c r="S93" s="203">
        <v>0</v>
      </c>
      <c r="T93" s="204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205" t="s">
        <v>289</v>
      </c>
      <c r="AT93" s="205" t="s">
        <v>125</v>
      </c>
      <c r="AU93" s="205" t="s">
        <v>79</v>
      </c>
      <c r="AY93" s="19" t="s">
        <v>121</v>
      </c>
      <c r="BE93" s="206">
        <f>IF(N93="základní",J93,0)</f>
        <v>0</v>
      </c>
      <c r="BF93" s="206">
        <f>IF(N93="snížená",J93,0)</f>
        <v>0</v>
      </c>
      <c r="BG93" s="206">
        <f>IF(N93="zákl. přenesená",J93,0)</f>
        <v>0</v>
      </c>
      <c r="BH93" s="206">
        <f>IF(N93="sníž. přenesená",J93,0)</f>
        <v>0</v>
      </c>
      <c r="BI93" s="206">
        <f>IF(N93="nulová",J93,0)</f>
        <v>0</v>
      </c>
      <c r="BJ93" s="19" t="s">
        <v>77</v>
      </c>
      <c r="BK93" s="206">
        <f>ROUND(I93*H93,2)</f>
        <v>0</v>
      </c>
      <c r="BL93" s="19" t="s">
        <v>289</v>
      </c>
      <c r="BM93" s="205" t="s">
        <v>299</v>
      </c>
    </row>
    <row r="94" spans="1:65" s="14" customFormat="1" ht="11.25">
      <c r="B94" s="221"/>
      <c r="C94" s="222"/>
      <c r="D94" s="207" t="s">
        <v>135</v>
      </c>
      <c r="E94" s="223" t="s">
        <v>19</v>
      </c>
      <c r="F94" s="224" t="s">
        <v>77</v>
      </c>
      <c r="G94" s="222"/>
      <c r="H94" s="225">
        <v>1</v>
      </c>
      <c r="I94" s="226"/>
      <c r="J94" s="222"/>
      <c r="K94" s="222"/>
      <c r="L94" s="227"/>
      <c r="M94" s="228"/>
      <c r="N94" s="229"/>
      <c r="O94" s="229"/>
      <c r="P94" s="229"/>
      <c r="Q94" s="229"/>
      <c r="R94" s="229"/>
      <c r="S94" s="229"/>
      <c r="T94" s="230"/>
      <c r="AT94" s="231" t="s">
        <v>135</v>
      </c>
      <c r="AU94" s="231" t="s">
        <v>79</v>
      </c>
      <c r="AV94" s="14" t="s">
        <v>79</v>
      </c>
      <c r="AW94" s="14" t="s">
        <v>32</v>
      </c>
      <c r="AX94" s="14" t="s">
        <v>77</v>
      </c>
      <c r="AY94" s="231" t="s">
        <v>121</v>
      </c>
    </row>
    <row r="95" spans="1:65" s="12" customFormat="1" ht="25.9" customHeight="1">
      <c r="B95" s="178"/>
      <c r="C95" s="179"/>
      <c r="D95" s="180" t="s">
        <v>69</v>
      </c>
      <c r="E95" s="181" t="s">
        <v>300</v>
      </c>
      <c r="F95" s="181" t="s">
        <v>301</v>
      </c>
      <c r="G95" s="179"/>
      <c r="H95" s="179"/>
      <c r="I95" s="182"/>
      <c r="J95" s="183">
        <f>BK95</f>
        <v>0</v>
      </c>
      <c r="K95" s="179"/>
      <c r="L95" s="184"/>
      <c r="M95" s="185"/>
      <c r="N95" s="186"/>
      <c r="O95" s="186"/>
      <c r="P95" s="187">
        <f>SUM(P96:P98)</f>
        <v>0</v>
      </c>
      <c r="Q95" s="186"/>
      <c r="R95" s="187">
        <f>SUM(R96:R98)</f>
        <v>0</v>
      </c>
      <c r="S95" s="186"/>
      <c r="T95" s="188">
        <f>SUM(T96:T98)</f>
        <v>0</v>
      </c>
      <c r="AR95" s="189" t="s">
        <v>175</v>
      </c>
      <c r="AT95" s="190" t="s">
        <v>69</v>
      </c>
      <c r="AU95" s="190" t="s">
        <v>70</v>
      </c>
      <c r="AY95" s="189" t="s">
        <v>121</v>
      </c>
      <c r="BK95" s="191">
        <f>SUM(BK96:BK98)</f>
        <v>0</v>
      </c>
    </row>
    <row r="96" spans="1:65" s="2" customFormat="1" ht="16.5" customHeight="1">
      <c r="A96" s="36"/>
      <c r="B96" s="37"/>
      <c r="C96" s="194" t="s">
        <v>8</v>
      </c>
      <c r="D96" s="194" t="s">
        <v>125</v>
      </c>
      <c r="E96" s="195" t="s">
        <v>302</v>
      </c>
      <c r="F96" s="196" t="s">
        <v>303</v>
      </c>
      <c r="G96" s="197" t="s">
        <v>304</v>
      </c>
      <c r="H96" s="198">
        <v>1</v>
      </c>
      <c r="I96" s="199"/>
      <c r="J96" s="200">
        <f>ROUND(I96*H96,2)</f>
        <v>0</v>
      </c>
      <c r="K96" s="196" t="s">
        <v>210</v>
      </c>
      <c r="L96" s="41"/>
      <c r="M96" s="201" t="s">
        <v>19</v>
      </c>
      <c r="N96" s="202" t="s">
        <v>41</v>
      </c>
      <c r="O96" s="66"/>
      <c r="P96" s="203">
        <f>O96*H96</f>
        <v>0</v>
      </c>
      <c r="Q96" s="203">
        <v>0</v>
      </c>
      <c r="R96" s="203">
        <f>Q96*H96</f>
        <v>0</v>
      </c>
      <c r="S96" s="203">
        <v>0</v>
      </c>
      <c r="T96" s="204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205" t="s">
        <v>289</v>
      </c>
      <c r="AT96" s="205" t="s">
        <v>125</v>
      </c>
      <c r="AU96" s="205" t="s">
        <v>77</v>
      </c>
      <c r="AY96" s="19" t="s">
        <v>121</v>
      </c>
      <c r="BE96" s="206">
        <f>IF(N96="základní",J96,0)</f>
        <v>0</v>
      </c>
      <c r="BF96" s="206">
        <f>IF(N96="snížená",J96,0)</f>
        <v>0</v>
      </c>
      <c r="BG96" s="206">
        <f>IF(N96="zákl. přenesená",J96,0)</f>
        <v>0</v>
      </c>
      <c r="BH96" s="206">
        <f>IF(N96="sníž. přenesená",J96,0)</f>
        <v>0</v>
      </c>
      <c r="BI96" s="206">
        <f>IF(N96="nulová",J96,0)</f>
        <v>0</v>
      </c>
      <c r="BJ96" s="19" t="s">
        <v>77</v>
      </c>
      <c r="BK96" s="206">
        <f>ROUND(I96*H96,2)</f>
        <v>0</v>
      </c>
      <c r="BL96" s="19" t="s">
        <v>289</v>
      </c>
      <c r="BM96" s="205" t="s">
        <v>305</v>
      </c>
    </row>
    <row r="97" spans="1:51" s="14" customFormat="1" ht="11.25">
      <c r="B97" s="221"/>
      <c r="C97" s="222"/>
      <c r="D97" s="207" t="s">
        <v>135</v>
      </c>
      <c r="E97" s="223" t="s">
        <v>19</v>
      </c>
      <c r="F97" s="224" t="s">
        <v>306</v>
      </c>
      <c r="G97" s="222"/>
      <c r="H97" s="225">
        <v>1</v>
      </c>
      <c r="I97" s="226"/>
      <c r="J97" s="222"/>
      <c r="K97" s="222"/>
      <c r="L97" s="227"/>
      <c r="M97" s="228"/>
      <c r="N97" s="229"/>
      <c r="O97" s="229"/>
      <c r="P97" s="229"/>
      <c r="Q97" s="229"/>
      <c r="R97" s="229"/>
      <c r="S97" s="229"/>
      <c r="T97" s="230"/>
      <c r="AT97" s="231" t="s">
        <v>135</v>
      </c>
      <c r="AU97" s="231" t="s">
        <v>77</v>
      </c>
      <c r="AV97" s="14" t="s">
        <v>79</v>
      </c>
      <c r="AW97" s="14" t="s">
        <v>32</v>
      </c>
      <c r="AX97" s="14" t="s">
        <v>70</v>
      </c>
      <c r="AY97" s="231" t="s">
        <v>121</v>
      </c>
    </row>
    <row r="98" spans="1:51" s="15" customFormat="1" ht="11.25">
      <c r="B98" s="232"/>
      <c r="C98" s="233"/>
      <c r="D98" s="207" t="s">
        <v>135</v>
      </c>
      <c r="E98" s="234" t="s">
        <v>19</v>
      </c>
      <c r="F98" s="235" t="s">
        <v>139</v>
      </c>
      <c r="G98" s="233"/>
      <c r="H98" s="236">
        <v>1</v>
      </c>
      <c r="I98" s="237"/>
      <c r="J98" s="233"/>
      <c r="K98" s="233"/>
      <c r="L98" s="238"/>
      <c r="M98" s="272"/>
      <c r="N98" s="273"/>
      <c r="O98" s="273"/>
      <c r="P98" s="273"/>
      <c r="Q98" s="273"/>
      <c r="R98" s="273"/>
      <c r="S98" s="273"/>
      <c r="T98" s="274"/>
      <c r="AT98" s="242" t="s">
        <v>135</v>
      </c>
      <c r="AU98" s="242" t="s">
        <v>77</v>
      </c>
      <c r="AV98" s="15" t="s">
        <v>131</v>
      </c>
      <c r="AW98" s="15" t="s">
        <v>32</v>
      </c>
      <c r="AX98" s="15" t="s">
        <v>77</v>
      </c>
      <c r="AY98" s="242" t="s">
        <v>121</v>
      </c>
    </row>
    <row r="99" spans="1:51" s="2" customFormat="1" ht="6.95" customHeight="1">
      <c r="A99" s="36"/>
      <c r="B99" s="49"/>
      <c r="C99" s="50"/>
      <c r="D99" s="50"/>
      <c r="E99" s="50"/>
      <c r="F99" s="50"/>
      <c r="G99" s="50"/>
      <c r="H99" s="50"/>
      <c r="I99" s="144"/>
      <c r="J99" s="50"/>
      <c r="K99" s="50"/>
      <c r="L99" s="41"/>
      <c r="M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</sheetData>
  <sheetProtection algorithmName="SHA-512" hashValue="mbxph0ljgbXS6dhA6kik0eKHK/BJrDxhfjrk+rzopgA9oWxPqPcX1gXcglhi6Igdz6/j0uYE4DG4Q7ek2jzDGw==" saltValue="FJ/OklUqF8IPv3WAZICDiSGW3k34GI2DBNU3GW/HAhk2TY8Zzs7QkKqQP611pFEO9EtgErAKPFwNdm8GQG1i/w==" spinCount="100000" sheet="1" objects="1" scenarios="1" formatColumns="0" formatRows="0" autoFilter="0"/>
  <autoFilter ref="C82:K98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275" customWidth="1"/>
    <col min="2" max="2" width="1.6640625" style="275" customWidth="1"/>
    <col min="3" max="4" width="5" style="275" customWidth="1"/>
    <col min="5" max="5" width="11.6640625" style="275" customWidth="1"/>
    <col min="6" max="6" width="9.1640625" style="275" customWidth="1"/>
    <col min="7" max="7" width="5" style="275" customWidth="1"/>
    <col min="8" max="8" width="77.83203125" style="275" customWidth="1"/>
    <col min="9" max="10" width="20" style="275" customWidth="1"/>
    <col min="11" max="11" width="1.6640625" style="275" customWidth="1"/>
  </cols>
  <sheetData>
    <row r="1" spans="2:11" s="1" customFormat="1" ht="37.5" customHeight="1"/>
    <row r="2" spans="2:11" s="1" customFormat="1" ht="7.5" customHeight="1">
      <c r="B2" s="276"/>
      <c r="C2" s="277"/>
      <c r="D2" s="277"/>
      <c r="E2" s="277"/>
      <c r="F2" s="277"/>
      <c r="G2" s="277"/>
      <c r="H2" s="277"/>
      <c r="I2" s="277"/>
      <c r="J2" s="277"/>
      <c r="K2" s="278"/>
    </row>
    <row r="3" spans="2:11" s="17" customFormat="1" ht="45" customHeight="1">
      <c r="B3" s="279"/>
      <c r="C3" s="408" t="s">
        <v>307</v>
      </c>
      <c r="D3" s="408"/>
      <c r="E3" s="408"/>
      <c r="F3" s="408"/>
      <c r="G3" s="408"/>
      <c r="H3" s="408"/>
      <c r="I3" s="408"/>
      <c r="J3" s="408"/>
      <c r="K3" s="280"/>
    </row>
    <row r="4" spans="2:11" s="1" customFormat="1" ht="25.5" customHeight="1">
      <c r="B4" s="281"/>
      <c r="C4" s="413" t="s">
        <v>308</v>
      </c>
      <c r="D4" s="413"/>
      <c r="E4" s="413"/>
      <c r="F4" s="413"/>
      <c r="G4" s="413"/>
      <c r="H4" s="413"/>
      <c r="I4" s="413"/>
      <c r="J4" s="413"/>
      <c r="K4" s="282"/>
    </row>
    <row r="5" spans="2:11" s="1" customFormat="1" ht="5.25" customHeight="1">
      <c r="B5" s="281"/>
      <c r="C5" s="283"/>
      <c r="D5" s="283"/>
      <c r="E5" s="283"/>
      <c r="F5" s="283"/>
      <c r="G5" s="283"/>
      <c r="H5" s="283"/>
      <c r="I5" s="283"/>
      <c r="J5" s="283"/>
      <c r="K5" s="282"/>
    </row>
    <row r="6" spans="2:11" s="1" customFormat="1" ht="15" customHeight="1">
      <c r="B6" s="281"/>
      <c r="C6" s="412" t="s">
        <v>309</v>
      </c>
      <c r="D6" s="412"/>
      <c r="E6" s="412"/>
      <c r="F6" s="412"/>
      <c r="G6" s="412"/>
      <c r="H6" s="412"/>
      <c r="I6" s="412"/>
      <c r="J6" s="412"/>
      <c r="K6" s="282"/>
    </row>
    <row r="7" spans="2:11" s="1" customFormat="1" ht="15" customHeight="1">
      <c r="B7" s="285"/>
      <c r="C7" s="412" t="s">
        <v>310</v>
      </c>
      <c r="D7" s="412"/>
      <c r="E7" s="412"/>
      <c r="F7" s="412"/>
      <c r="G7" s="412"/>
      <c r="H7" s="412"/>
      <c r="I7" s="412"/>
      <c r="J7" s="412"/>
      <c r="K7" s="282"/>
    </row>
    <row r="8" spans="2:11" s="1" customFormat="1" ht="12.75" customHeight="1">
      <c r="B8" s="285"/>
      <c r="C8" s="284"/>
      <c r="D8" s="284"/>
      <c r="E8" s="284"/>
      <c r="F8" s="284"/>
      <c r="G8" s="284"/>
      <c r="H8" s="284"/>
      <c r="I8" s="284"/>
      <c r="J8" s="284"/>
      <c r="K8" s="282"/>
    </row>
    <row r="9" spans="2:11" s="1" customFormat="1" ht="15" customHeight="1">
      <c r="B9" s="285"/>
      <c r="C9" s="412" t="s">
        <v>311</v>
      </c>
      <c r="D9" s="412"/>
      <c r="E9" s="412"/>
      <c r="F9" s="412"/>
      <c r="G9" s="412"/>
      <c r="H9" s="412"/>
      <c r="I9" s="412"/>
      <c r="J9" s="412"/>
      <c r="K9" s="282"/>
    </row>
    <row r="10" spans="2:11" s="1" customFormat="1" ht="15" customHeight="1">
      <c r="B10" s="285"/>
      <c r="C10" s="284"/>
      <c r="D10" s="412" t="s">
        <v>312</v>
      </c>
      <c r="E10" s="412"/>
      <c r="F10" s="412"/>
      <c r="G10" s="412"/>
      <c r="H10" s="412"/>
      <c r="I10" s="412"/>
      <c r="J10" s="412"/>
      <c r="K10" s="282"/>
    </row>
    <row r="11" spans="2:11" s="1" customFormat="1" ht="15" customHeight="1">
      <c r="B11" s="285"/>
      <c r="C11" s="286"/>
      <c r="D11" s="412" t="s">
        <v>313</v>
      </c>
      <c r="E11" s="412"/>
      <c r="F11" s="412"/>
      <c r="G11" s="412"/>
      <c r="H11" s="412"/>
      <c r="I11" s="412"/>
      <c r="J11" s="412"/>
      <c r="K11" s="282"/>
    </row>
    <row r="12" spans="2:11" s="1" customFormat="1" ht="15" customHeight="1">
      <c r="B12" s="285"/>
      <c r="C12" s="286"/>
      <c r="D12" s="284"/>
      <c r="E12" s="284"/>
      <c r="F12" s="284"/>
      <c r="G12" s="284"/>
      <c r="H12" s="284"/>
      <c r="I12" s="284"/>
      <c r="J12" s="284"/>
      <c r="K12" s="282"/>
    </row>
    <row r="13" spans="2:11" s="1" customFormat="1" ht="15" customHeight="1">
      <c r="B13" s="285"/>
      <c r="C13" s="286"/>
      <c r="D13" s="287" t="s">
        <v>314</v>
      </c>
      <c r="E13" s="284"/>
      <c r="F13" s="284"/>
      <c r="G13" s="284"/>
      <c r="H13" s="284"/>
      <c r="I13" s="284"/>
      <c r="J13" s="284"/>
      <c r="K13" s="282"/>
    </row>
    <row r="14" spans="2:11" s="1" customFormat="1" ht="12.75" customHeight="1">
      <c r="B14" s="285"/>
      <c r="C14" s="286"/>
      <c r="D14" s="286"/>
      <c r="E14" s="286"/>
      <c r="F14" s="286"/>
      <c r="G14" s="286"/>
      <c r="H14" s="286"/>
      <c r="I14" s="286"/>
      <c r="J14" s="286"/>
      <c r="K14" s="282"/>
    </row>
    <row r="15" spans="2:11" s="1" customFormat="1" ht="15" customHeight="1">
      <c r="B15" s="285"/>
      <c r="C15" s="286"/>
      <c r="D15" s="412" t="s">
        <v>315</v>
      </c>
      <c r="E15" s="412"/>
      <c r="F15" s="412"/>
      <c r="G15" s="412"/>
      <c r="H15" s="412"/>
      <c r="I15" s="412"/>
      <c r="J15" s="412"/>
      <c r="K15" s="282"/>
    </row>
    <row r="16" spans="2:11" s="1" customFormat="1" ht="15" customHeight="1">
      <c r="B16" s="285"/>
      <c r="C16" s="286"/>
      <c r="D16" s="412" t="s">
        <v>316</v>
      </c>
      <c r="E16" s="412"/>
      <c r="F16" s="412"/>
      <c r="G16" s="412"/>
      <c r="H16" s="412"/>
      <c r="I16" s="412"/>
      <c r="J16" s="412"/>
      <c r="K16" s="282"/>
    </row>
    <row r="17" spans="2:11" s="1" customFormat="1" ht="15" customHeight="1">
      <c r="B17" s="285"/>
      <c r="C17" s="286"/>
      <c r="D17" s="412" t="s">
        <v>317</v>
      </c>
      <c r="E17" s="412"/>
      <c r="F17" s="412"/>
      <c r="G17" s="412"/>
      <c r="H17" s="412"/>
      <c r="I17" s="412"/>
      <c r="J17" s="412"/>
      <c r="K17" s="282"/>
    </row>
    <row r="18" spans="2:11" s="1" customFormat="1" ht="15" customHeight="1">
      <c r="B18" s="285"/>
      <c r="C18" s="286"/>
      <c r="D18" s="286"/>
      <c r="E18" s="288" t="s">
        <v>76</v>
      </c>
      <c r="F18" s="412" t="s">
        <v>318</v>
      </c>
      <c r="G18" s="412"/>
      <c r="H18" s="412"/>
      <c r="I18" s="412"/>
      <c r="J18" s="412"/>
      <c r="K18" s="282"/>
    </row>
    <row r="19" spans="2:11" s="1" customFormat="1" ht="15" customHeight="1">
      <c r="B19" s="285"/>
      <c r="C19" s="286"/>
      <c r="D19" s="286"/>
      <c r="E19" s="288" t="s">
        <v>319</v>
      </c>
      <c r="F19" s="412" t="s">
        <v>320</v>
      </c>
      <c r="G19" s="412"/>
      <c r="H19" s="412"/>
      <c r="I19" s="412"/>
      <c r="J19" s="412"/>
      <c r="K19" s="282"/>
    </row>
    <row r="20" spans="2:11" s="1" customFormat="1" ht="15" customHeight="1">
      <c r="B20" s="285"/>
      <c r="C20" s="286"/>
      <c r="D20" s="286"/>
      <c r="E20" s="288" t="s">
        <v>321</v>
      </c>
      <c r="F20" s="412" t="s">
        <v>322</v>
      </c>
      <c r="G20" s="412"/>
      <c r="H20" s="412"/>
      <c r="I20" s="412"/>
      <c r="J20" s="412"/>
      <c r="K20" s="282"/>
    </row>
    <row r="21" spans="2:11" s="1" customFormat="1" ht="15" customHeight="1">
      <c r="B21" s="285"/>
      <c r="C21" s="286"/>
      <c r="D21" s="286"/>
      <c r="E21" s="288" t="s">
        <v>86</v>
      </c>
      <c r="F21" s="412" t="s">
        <v>87</v>
      </c>
      <c r="G21" s="412"/>
      <c r="H21" s="412"/>
      <c r="I21" s="412"/>
      <c r="J21" s="412"/>
      <c r="K21" s="282"/>
    </row>
    <row r="22" spans="2:11" s="1" customFormat="1" ht="15" customHeight="1">
      <c r="B22" s="285"/>
      <c r="C22" s="286"/>
      <c r="D22" s="286"/>
      <c r="E22" s="288" t="s">
        <v>323</v>
      </c>
      <c r="F22" s="412" t="s">
        <v>324</v>
      </c>
      <c r="G22" s="412"/>
      <c r="H22" s="412"/>
      <c r="I22" s="412"/>
      <c r="J22" s="412"/>
      <c r="K22" s="282"/>
    </row>
    <row r="23" spans="2:11" s="1" customFormat="1" ht="15" customHeight="1">
      <c r="B23" s="285"/>
      <c r="C23" s="286"/>
      <c r="D23" s="286"/>
      <c r="E23" s="288" t="s">
        <v>81</v>
      </c>
      <c r="F23" s="412" t="s">
        <v>325</v>
      </c>
      <c r="G23" s="412"/>
      <c r="H23" s="412"/>
      <c r="I23" s="412"/>
      <c r="J23" s="412"/>
      <c r="K23" s="282"/>
    </row>
    <row r="24" spans="2:11" s="1" customFormat="1" ht="12.75" customHeight="1">
      <c r="B24" s="285"/>
      <c r="C24" s="286"/>
      <c r="D24" s="286"/>
      <c r="E24" s="286"/>
      <c r="F24" s="286"/>
      <c r="G24" s="286"/>
      <c r="H24" s="286"/>
      <c r="I24" s="286"/>
      <c r="J24" s="286"/>
      <c r="K24" s="282"/>
    </row>
    <row r="25" spans="2:11" s="1" customFormat="1" ht="15" customHeight="1">
      <c r="B25" s="285"/>
      <c r="C25" s="412" t="s">
        <v>326</v>
      </c>
      <c r="D25" s="412"/>
      <c r="E25" s="412"/>
      <c r="F25" s="412"/>
      <c r="G25" s="412"/>
      <c r="H25" s="412"/>
      <c r="I25" s="412"/>
      <c r="J25" s="412"/>
      <c r="K25" s="282"/>
    </row>
    <row r="26" spans="2:11" s="1" customFormat="1" ht="15" customHeight="1">
      <c r="B26" s="285"/>
      <c r="C26" s="412" t="s">
        <v>327</v>
      </c>
      <c r="D26" s="412"/>
      <c r="E26" s="412"/>
      <c r="F26" s="412"/>
      <c r="G26" s="412"/>
      <c r="H26" s="412"/>
      <c r="I26" s="412"/>
      <c r="J26" s="412"/>
      <c r="K26" s="282"/>
    </row>
    <row r="27" spans="2:11" s="1" customFormat="1" ht="15" customHeight="1">
      <c r="B27" s="285"/>
      <c r="C27" s="284"/>
      <c r="D27" s="412" t="s">
        <v>328</v>
      </c>
      <c r="E27" s="412"/>
      <c r="F27" s="412"/>
      <c r="G27" s="412"/>
      <c r="H27" s="412"/>
      <c r="I27" s="412"/>
      <c r="J27" s="412"/>
      <c r="K27" s="282"/>
    </row>
    <row r="28" spans="2:11" s="1" customFormat="1" ht="15" customHeight="1">
      <c r="B28" s="285"/>
      <c r="C28" s="286"/>
      <c r="D28" s="412" t="s">
        <v>329</v>
      </c>
      <c r="E28" s="412"/>
      <c r="F28" s="412"/>
      <c r="G28" s="412"/>
      <c r="H28" s="412"/>
      <c r="I28" s="412"/>
      <c r="J28" s="412"/>
      <c r="K28" s="282"/>
    </row>
    <row r="29" spans="2:11" s="1" customFormat="1" ht="12.75" customHeight="1">
      <c r="B29" s="285"/>
      <c r="C29" s="286"/>
      <c r="D29" s="286"/>
      <c r="E29" s="286"/>
      <c r="F29" s="286"/>
      <c r="G29" s="286"/>
      <c r="H29" s="286"/>
      <c r="I29" s="286"/>
      <c r="J29" s="286"/>
      <c r="K29" s="282"/>
    </row>
    <row r="30" spans="2:11" s="1" customFormat="1" ht="15" customHeight="1">
      <c r="B30" s="285"/>
      <c r="C30" s="286"/>
      <c r="D30" s="412" t="s">
        <v>330</v>
      </c>
      <c r="E30" s="412"/>
      <c r="F30" s="412"/>
      <c r="G30" s="412"/>
      <c r="H30" s="412"/>
      <c r="I30" s="412"/>
      <c r="J30" s="412"/>
      <c r="K30" s="282"/>
    </row>
    <row r="31" spans="2:11" s="1" customFormat="1" ht="15" customHeight="1">
      <c r="B31" s="285"/>
      <c r="C31" s="286"/>
      <c r="D31" s="412" t="s">
        <v>331</v>
      </c>
      <c r="E31" s="412"/>
      <c r="F31" s="412"/>
      <c r="G31" s="412"/>
      <c r="H31" s="412"/>
      <c r="I31" s="412"/>
      <c r="J31" s="412"/>
      <c r="K31" s="282"/>
    </row>
    <row r="32" spans="2:11" s="1" customFormat="1" ht="12.75" customHeight="1">
      <c r="B32" s="285"/>
      <c r="C32" s="286"/>
      <c r="D32" s="286"/>
      <c r="E32" s="286"/>
      <c r="F32" s="286"/>
      <c r="G32" s="286"/>
      <c r="H32" s="286"/>
      <c r="I32" s="286"/>
      <c r="J32" s="286"/>
      <c r="K32" s="282"/>
    </row>
    <row r="33" spans="2:11" s="1" customFormat="1" ht="15" customHeight="1">
      <c r="B33" s="285"/>
      <c r="C33" s="286"/>
      <c r="D33" s="412" t="s">
        <v>332</v>
      </c>
      <c r="E33" s="412"/>
      <c r="F33" s="412"/>
      <c r="G33" s="412"/>
      <c r="H33" s="412"/>
      <c r="I33" s="412"/>
      <c r="J33" s="412"/>
      <c r="K33" s="282"/>
    </row>
    <row r="34" spans="2:11" s="1" customFormat="1" ht="15" customHeight="1">
      <c r="B34" s="285"/>
      <c r="C34" s="286"/>
      <c r="D34" s="412" t="s">
        <v>333</v>
      </c>
      <c r="E34" s="412"/>
      <c r="F34" s="412"/>
      <c r="G34" s="412"/>
      <c r="H34" s="412"/>
      <c r="I34" s="412"/>
      <c r="J34" s="412"/>
      <c r="K34" s="282"/>
    </row>
    <row r="35" spans="2:11" s="1" customFormat="1" ht="15" customHeight="1">
      <c r="B35" s="285"/>
      <c r="C35" s="286"/>
      <c r="D35" s="412" t="s">
        <v>334</v>
      </c>
      <c r="E35" s="412"/>
      <c r="F35" s="412"/>
      <c r="G35" s="412"/>
      <c r="H35" s="412"/>
      <c r="I35" s="412"/>
      <c r="J35" s="412"/>
      <c r="K35" s="282"/>
    </row>
    <row r="36" spans="2:11" s="1" customFormat="1" ht="15" customHeight="1">
      <c r="B36" s="285"/>
      <c r="C36" s="286"/>
      <c r="D36" s="284"/>
      <c r="E36" s="287" t="s">
        <v>107</v>
      </c>
      <c r="F36" s="284"/>
      <c r="G36" s="412" t="s">
        <v>335</v>
      </c>
      <c r="H36" s="412"/>
      <c r="I36" s="412"/>
      <c r="J36" s="412"/>
      <c r="K36" s="282"/>
    </row>
    <row r="37" spans="2:11" s="1" customFormat="1" ht="30.75" customHeight="1">
      <c r="B37" s="285"/>
      <c r="C37" s="286"/>
      <c r="D37" s="284"/>
      <c r="E37" s="287" t="s">
        <v>336</v>
      </c>
      <c r="F37" s="284"/>
      <c r="G37" s="412" t="s">
        <v>337</v>
      </c>
      <c r="H37" s="412"/>
      <c r="I37" s="412"/>
      <c r="J37" s="412"/>
      <c r="K37" s="282"/>
    </row>
    <row r="38" spans="2:11" s="1" customFormat="1" ht="15" customHeight="1">
      <c r="B38" s="285"/>
      <c r="C38" s="286"/>
      <c r="D38" s="284"/>
      <c r="E38" s="287" t="s">
        <v>51</v>
      </c>
      <c r="F38" s="284"/>
      <c r="G38" s="412" t="s">
        <v>338</v>
      </c>
      <c r="H38" s="412"/>
      <c r="I38" s="412"/>
      <c r="J38" s="412"/>
      <c r="K38" s="282"/>
    </row>
    <row r="39" spans="2:11" s="1" customFormat="1" ht="15" customHeight="1">
      <c r="B39" s="285"/>
      <c r="C39" s="286"/>
      <c r="D39" s="284"/>
      <c r="E39" s="287" t="s">
        <v>52</v>
      </c>
      <c r="F39" s="284"/>
      <c r="G39" s="412" t="s">
        <v>339</v>
      </c>
      <c r="H39" s="412"/>
      <c r="I39" s="412"/>
      <c r="J39" s="412"/>
      <c r="K39" s="282"/>
    </row>
    <row r="40" spans="2:11" s="1" customFormat="1" ht="15" customHeight="1">
      <c r="B40" s="285"/>
      <c r="C40" s="286"/>
      <c r="D40" s="284"/>
      <c r="E40" s="287" t="s">
        <v>108</v>
      </c>
      <c r="F40" s="284"/>
      <c r="G40" s="412" t="s">
        <v>340</v>
      </c>
      <c r="H40" s="412"/>
      <c r="I40" s="412"/>
      <c r="J40" s="412"/>
      <c r="K40" s="282"/>
    </row>
    <row r="41" spans="2:11" s="1" customFormat="1" ht="15" customHeight="1">
      <c r="B41" s="285"/>
      <c r="C41" s="286"/>
      <c r="D41" s="284"/>
      <c r="E41" s="287" t="s">
        <v>109</v>
      </c>
      <c r="F41" s="284"/>
      <c r="G41" s="412" t="s">
        <v>341</v>
      </c>
      <c r="H41" s="412"/>
      <c r="I41" s="412"/>
      <c r="J41" s="412"/>
      <c r="K41" s="282"/>
    </row>
    <row r="42" spans="2:11" s="1" customFormat="1" ht="15" customHeight="1">
      <c r="B42" s="285"/>
      <c r="C42" s="286"/>
      <c r="D42" s="284"/>
      <c r="E42" s="287" t="s">
        <v>342</v>
      </c>
      <c r="F42" s="284"/>
      <c r="G42" s="412" t="s">
        <v>343</v>
      </c>
      <c r="H42" s="412"/>
      <c r="I42" s="412"/>
      <c r="J42" s="412"/>
      <c r="K42" s="282"/>
    </row>
    <row r="43" spans="2:11" s="1" customFormat="1" ht="15" customHeight="1">
      <c r="B43" s="285"/>
      <c r="C43" s="286"/>
      <c r="D43" s="284"/>
      <c r="E43" s="287"/>
      <c r="F43" s="284"/>
      <c r="G43" s="412" t="s">
        <v>344</v>
      </c>
      <c r="H43" s="412"/>
      <c r="I43" s="412"/>
      <c r="J43" s="412"/>
      <c r="K43" s="282"/>
    </row>
    <row r="44" spans="2:11" s="1" customFormat="1" ht="15" customHeight="1">
      <c r="B44" s="285"/>
      <c r="C44" s="286"/>
      <c r="D44" s="284"/>
      <c r="E44" s="287" t="s">
        <v>345</v>
      </c>
      <c r="F44" s="284"/>
      <c r="G44" s="412" t="s">
        <v>346</v>
      </c>
      <c r="H44" s="412"/>
      <c r="I44" s="412"/>
      <c r="J44" s="412"/>
      <c r="K44" s="282"/>
    </row>
    <row r="45" spans="2:11" s="1" customFormat="1" ht="15" customHeight="1">
      <c r="B45" s="285"/>
      <c r="C45" s="286"/>
      <c r="D45" s="284"/>
      <c r="E45" s="287" t="s">
        <v>111</v>
      </c>
      <c r="F45" s="284"/>
      <c r="G45" s="412" t="s">
        <v>347</v>
      </c>
      <c r="H45" s="412"/>
      <c r="I45" s="412"/>
      <c r="J45" s="412"/>
      <c r="K45" s="282"/>
    </row>
    <row r="46" spans="2:11" s="1" customFormat="1" ht="12.75" customHeight="1">
      <c r="B46" s="285"/>
      <c r="C46" s="286"/>
      <c r="D46" s="284"/>
      <c r="E46" s="284"/>
      <c r="F46" s="284"/>
      <c r="G46" s="284"/>
      <c r="H46" s="284"/>
      <c r="I46" s="284"/>
      <c r="J46" s="284"/>
      <c r="K46" s="282"/>
    </row>
    <row r="47" spans="2:11" s="1" customFormat="1" ht="15" customHeight="1">
      <c r="B47" s="285"/>
      <c r="C47" s="286"/>
      <c r="D47" s="412" t="s">
        <v>348</v>
      </c>
      <c r="E47" s="412"/>
      <c r="F47" s="412"/>
      <c r="G47" s="412"/>
      <c r="H47" s="412"/>
      <c r="I47" s="412"/>
      <c r="J47" s="412"/>
      <c r="K47" s="282"/>
    </row>
    <row r="48" spans="2:11" s="1" customFormat="1" ht="15" customHeight="1">
      <c r="B48" s="285"/>
      <c r="C48" s="286"/>
      <c r="D48" s="286"/>
      <c r="E48" s="412" t="s">
        <v>349</v>
      </c>
      <c r="F48" s="412"/>
      <c r="G48" s="412"/>
      <c r="H48" s="412"/>
      <c r="I48" s="412"/>
      <c r="J48" s="412"/>
      <c r="K48" s="282"/>
    </row>
    <row r="49" spans="2:11" s="1" customFormat="1" ht="15" customHeight="1">
      <c r="B49" s="285"/>
      <c r="C49" s="286"/>
      <c r="D49" s="286"/>
      <c r="E49" s="412" t="s">
        <v>350</v>
      </c>
      <c r="F49" s="412"/>
      <c r="G49" s="412"/>
      <c r="H49" s="412"/>
      <c r="I49" s="412"/>
      <c r="J49" s="412"/>
      <c r="K49" s="282"/>
    </row>
    <row r="50" spans="2:11" s="1" customFormat="1" ht="15" customHeight="1">
      <c r="B50" s="285"/>
      <c r="C50" s="286"/>
      <c r="D50" s="286"/>
      <c r="E50" s="412" t="s">
        <v>351</v>
      </c>
      <c r="F50" s="412"/>
      <c r="G50" s="412"/>
      <c r="H50" s="412"/>
      <c r="I50" s="412"/>
      <c r="J50" s="412"/>
      <c r="K50" s="282"/>
    </row>
    <row r="51" spans="2:11" s="1" customFormat="1" ht="15" customHeight="1">
      <c r="B51" s="285"/>
      <c r="C51" s="286"/>
      <c r="D51" s="412" t="s">
        <v>352</v>
      </c>
      <c r="E51" s="412"/>
      <c r="F51" s="412"/>
      <c r="G51" s="412"/>
      <c r="H51" s="412"/>
      <c r="I51" s="412"/>
      <c r="J51" s="412"/>
      <c r="K51" s="282"/>
    </row>
    <row r="52" spans="2:11" s="1" customFormat="1" ht="25.5" customHeight="1">
      <c r="B52" s="281"/>
      <c r="C52" s="413" t="s">
        <v>353</v>
      </c>
      <c r="D52" s="413"/>
      <c r="E52" s="413"/>
      <c r="F52" s="413"/>
      <c r="G52" s="413"/>
      <c r="H52" s="413"/>
      <c r="I52" s="413"/>
      <c r="J52" s="413"/>
      <c r="K52" s="282"/>
    </row>
    <row r="53" spans="2:11" s="1" customFormat="1" ht="5.25" customHeight="1">
      <c r="B53" s="281"/>
      <c r="C53" s="283"/>
      <c r="D53" s="283"/>
      <c r="E53" s="283"/>
      <c r="F53" s="283"/>
      <c r="G53" s="283"/>
      <c r="H53" s="283"/>
      <c r="I53" s="283"/>
      <c r="J53" s="283"/>
      <c r="K53" s="282"/>
    </row>
    <row r="54" spans="2:11" s="1" customFormat="1" ht="15" customHeight="1">
      <c r="B54" s="281"/>
      <c r="C54" s="412" t="s">
        <v>354</v>
      </c>
      <c r="D54" s="412"/>
      <c r="E54" s="412"/>
      <c r="F54" s="412"/>
      <c r="G54" s="412"/>
      <c r="H54" s="412"/>
      <c r="I54" s="412"/>
      <c r="J54" s="412"/>
      <c r="K54" s="282"/>
    </row>
    <row r="55" spans="2:11" s="1" customFormat="1" ht="15" customHeight="1">
      <c r="B55" s="281"/>
      <c r="C55" s="412" t="s">
        <v>355</v>
      </c>
      <c r="D55" s="412"/>
      <c r="E55" s="412"/>
      <c r="F55" s="412"/>
      <c r="G55" s="412"/>
      <c r="H55" s="412"/>
      <c r="I55" s="412"/>
      <c r="J55" s="412"/>
      <c r="K55" s="282"/>
    </row>
    <row r="56" spans="2:11" s="1" customFormat="1" ht="12.75" customHeight="1">
      <c r="B56" s="281"/>
      <c r="C56" s="284"/>
      <c r="D56" s="284"/>
      <c r="E56" s="284"/>
      <c r="F56" s="284"/>
      <c r="G56" s="284"/>
      <c r="H56" s="284"/>
      <c r="I56" s="284"/>
      <c r="J56" s="284"/>
      <c r="K56" s="282"/>
    </row>
    <row r="57" spans="2:11" s="1" customFormat="1" ht="15" customHeight="1">
      <c r="B57" s="281"/>
      <c r="C57" s="412" t="s">
        <v>356</v>
      </c>
      <c r="D57" s="412"/>
      <c r="E57" s="412"/>
      <c r="F57" s="412"/>
      <c r="G57" s="412"/>
      <c r="H57" s="412"/>
      <c r="I57" s="412"/>
      <c r="J57" s="412"/>
      <c r="K57" s="282"/>
    </row>
    <row r="58" spans="2:11" s="1" customFormat="1" ht="15" customHeight="1">
      <c r="B58" s="281"/>
      <c r="C58" s="286"/>
      <c r="D58" s="412" t="s">
        <v>357</v>
      </c>
      <c r="E58" s="412"/>
      <c r="F58" s="412"/>
      <c r="G58" s="412"/>
      <c r="H58" s="412"/>
      <c r="I58" s="412"/>
      <c r="J58" s="412"/>
      <c r="K58" s="282"/>
    </row>
    <row r="59" spans="2:11" s="1" customFormat="1" ht="15" customHeight="1">
      <c r="B59" s="281"/>
      <c r="C59" s="286"/>
      <c r="D59" s="412" t="s">
        <v>358</v>
      </c>
      <c r="E59" s="412"/>
      <c r="F59" s="412"/>
      <c r="G59" s="412"/>
      <c r="H59" s="412"/>
      <c r="I59" s="412"/>
      <c r="J59" s="412"/>
      <c r="K59" s="282"/>
    </row>
    <row r="60" spans="2:11" s="1" customFormat="1" ht="15" customHeight="1">
      <c r="B60" s="281"/>
      <c r="C60" s="286"/>
      <c r="D60" s="412" t="s">
        <v>359</v>
      </c>
      <c r="E60" s="412"/>
      <c r="F60" s="412"/>
      <c r="G60" s="412"/>
      <c r="H60" s="412"/>
      <c r="I60" s="412"/>
      <c r="J60" s="412"/>
      <c r="K60" s="282"/>
    </row>
    <row r="61" spans="2:11" s="1" customFormat="1" ht="15" customHeight="1">
      <c r="B61" s="281"/>
      <c r="C61" s="286"/>
      <c r="D61" s="412" t="s">
        <v>360</v>
      </c>
      <c r="E61" s="412"/>
      <c r="F61" s="412"/>
      <c r="G61" s="412"/>
      <c r="H61" s="412"/>
      <c r="I61" s="412"/>
      <c r="J61" s="412"/>
      <c r="K61" s="282"/>
    </row>
    <row r="62" spans="2:11" s="1" customFormat="1" ht="15" customHeight="1">
      <c r="B62" s="281"/>
      <c r="C62" s="286"/>
      <c r="D62" s="414" t="s">
        <v>361</v>
      </c>
      <c r="E62" s="414"/>
      <c r="F62" s="414"/>
      <c r="G62" s="414"/>
      <c r="H62" s="414"/>
      <c r="I62" s="414"/>
      <c r="J62" s="414"/>
      <c r="K62" s="282"/>
    </row>
    <row r="63" spans="2:11" s="1" customFormat="1" ht="15" customHeight="1">
      <c r="B63" s="281"/>
      <c r="C63" s="286"/>
      <c r="D63" s="412" t="s">
        <v>362</v>
      </c>
      <c r="E63" s="412"/>
      <c r="F63" s="412"/>
      <c r="G63" s="412"/>
      <c r="H63" s="412"/>
      <c r="I63" s="412"/>
      <c r="J63" s="412"/>
      <c r="K63" s="282"/>
    </row>
    <row r="64" spans="2:11" s="1" customFormat="1" ht="12.75" customHeight="1">
      <c r="B64" s="281"/>
      <c r="C64" s="286"/>
      <c r="D64" s="286"/>
      <c r="E64" s="289"/>
      <c r="F64" s="286"/>
      <c r="G64" s="286"/>
      <c r="H64" s="286"/>
      <c r="I64" s="286"/>
      <c r="J64" s="286"/>
      <c r="K64" s="282"/>
    </row>
    <row r="65" spans="2:11" s="1" customFormat="1" ht="15" customHeight="1">
      <c r="B65" s="281"/>
      <c r="C65" s="286"/>
      <c r="D65" s="412" t="s">
        <v>363</v>
      </c>
      <c r="E65" s="412"/>
      <c r="F65" s="412"/>
      <c r="G65" s="412"/>
      <c r="H65" s="412"/>
      <c r="I65" s="412"/>
      <c r="J65" s="412"/>
      <c r="K65" s="282"/>
    </row>
    <row r="66" spans="2:11" s="1" customFormat="1" ht="15" customHeight="1">
      <c r="B66" s="281"/>
      <c r="C66" s="286"/>
      <c r="D66" s="414" t="s">
        <v>364</v>
      </c>
      <c r="E66" s="414"/>
      <c r="F66" s="414"/>
      <c r="G66" s="414"/>
      <c r="H66" s="414"/>
      <c r="I66" s="414"/>
      <c r="J66" s="414"/>
      <c r="K66" s="282"/>
    </row>
    <row r="67" spans="2:11" s="1" customFormat="1" ht="15" customHeight="1">
      <c r="B67" s="281"/>
      <c r="C67" s="286"/>
      <c r="D67" s="412" t="s">
        <v>365</v>
      </c>
      <c r="E67" s="412"/>
      <c r="F67" s="412"/>
      <c r="G67" s="412"/>
      <c r="H67" s="412"/>
      <c r="I67" s="412"/>
      <c r="J67" s="412"/>
      <c r="K67" s="282"/>
    </row>
    <row r="68" spans="2:11" s="1" customFormat="1" ht="15" customHeight="1">
      <c r="B68" s="281"/>
      <c r="C68" s="286"/>
      <c r="D68" s="412" t="s">
        <v>366</v>
      </c>
      <c r="E68" s="412"/>
      <c r="F68" s="412"/>
      <c r="G68" s="412"/>
      <c r="H68" s="412"/>
      <c r="I68" s="412"/>
      <c r="J68" s="412"/>
      <c r="K68" s="282"/>
    </row>
    <row r="69" spans="2:11" s="1" customFormat="1" ht="15" customHeight="1">
      <c r="B69" s="281"/>
      <c r="C69" s="286"/>
      <c r="D69" s="412" t="s">
        <v>367</v>
      </c>
      <c r="E69" s="412"/>
      <c r="F69" s="412"/>
      <c r="G69" s="412"/>
      <c r="H69" s="412"/>
      <c r="I69" s="412"/>
      <c r="J69" s="412"/>
      <c r="K69" s="282"/>
    </row>
    <row r="70" spans="2:11" s="1" customFormat="1" ht="15" customHeight="1">
      <c r="B70" s="281"/>
      <c r="C70" s="286"/>
      <c r="D70" s="412" t="s">
        <v>368</v>
      </c>
      <c r="E70" s="412"/>
      <c r="F70" s="412"/>
      <c r="G70" s="412"/>
      <c r="H70" s="412"/>
      <c r="I70" s="412"/>
      <c r="J70" s="412"/>
      <c r="K70" s="282"/>
    </row>
    <row r="71" spans="2:11" s="1" customFormat="1" ht="12.75" customHeight="1">
      <c r="B71" s="290"/>
      <c r="C71" s="291"/>
      <c r="D71" s="291"/>
      <c r="E71" s="291"/>
      <c r="F71" s="291"/>
      <c r="G71" s="291"/>
      <c r="H71" s="291"/>
      <c r="I71" s="291"/>
      <c r="J71" s="291"/>
      <c r="K71" s="292"/>
    </row>
    <row r="72" spans="2:11" s="1" customFormat="1" ht="18.75" customHeight="1">
      <c r="B72" s="293"/>
      <c r="C72" s="293"/>
      <c r="D72" s="293"/>
      <c r="E72" s="293"/>
      <c r="F72" s="293"/>
      <c r="G72" s="293"/>
      <c r="H72" s="293"/>
      <c r="I72" s="293"/>
      <c r="J72" s="293"/>
      <c r="K72" s="294"/>
    </row>
    <row r="73" spans="2:11" s="1" customFormat="1" ht="18.75" customHeight="1">
      <c r="B73" s="294"/>
      <c r="C73" s="294"/>
      <c r="D73" s="294"/>
      <c r="E73" s="294"/>
      <c r="F73" s="294"/>
      <c r="G73" s="294"/>
      <c r="H73" s="294"/>
      <c r="I73" s="294"/>
      <c r="J73" s="294"/>
      <c r="K73" s="294"/>
    </row>
    <row r="74" spans="2:11" s="1" customFormat="1" ht="7.5" customHeight="1">
      <c r="B74" s="295"/>
      <c r="C74" s="296"/>
      <c r="D74" s="296"/>
      <c r="E74" s="296"/>
      <c r="F74" s="296"/>
      <c r="G74" s="296"/>
      <c r="H74" s="296"/>
      <c r="I74" s="296"/>
      <c r="J74" s="296"/>
      <c r="K74" s="297"/>
    </row>
    <row r="75" spans="2:11" s="1" customFormat="1" ht="45" customHeight="1">
      <c r="B75" s="298"/>
      <c r="C75" s="407" t="s">
        <v>369</v>
      </c>
      <c r="D75" s="407"/>
      <c r="E75" s="407"/>
      <c r="F75" s="407"/>
      <c r="G75" s="407"/>
      <c r="H75" s="407"/>
      <c r="I75" s="407"/>
      <c r="J75" s="407"/>
      <c r="K75" s="299"/>
    </row>
    <row r="76" spans="2:11" s="1" customFormat="1" ht="17.25" customHeight="1">
      <c r="B76" s="298"/>
      <c r="C76" s="300" t="s">
        <v>370</v>
      </c>
      <c r="D76" s="300"/>
      <c r="E76" s="300"/>
      <c r="F76" s="300" t="s">
        <v>371</v>
      </c>
      <c r="G76" s="301"/>
      <c r="H76" s="300" t="s">
        <v>52</v>
      </c>
      <c r="I76" s="300" t="s">
        <v>55</v>
      </c>
      <c r="J76" s="300" t="s">
        <v>372</v>
      </c>
      <c r="K76" s="299"/>
    </row>
    <row r="77" spans="2:11" s="1" customFormat="1" ht="17.25" customHeight="1">
      <c r="B77" s="298"/>
      <c r="C77" s="302" t="s">
        <v>373</v>
      </c>
      <c r="D77" s="302"/>
      <c r="E77" s="302"/>
      <c r="F77" s="303" t="s">
        <v>374</v>
      </c>
      <c r="G77" s="304"/>
      <c r="H77" s="302"/>
      <c r="I77" s="302"/>
      <c r="J77" s="302" t="s">
        <v>375</v>
      </c>
      <c r="K77" s="299"/>
    </row>
    <row r="78" spans="2:11" s="1" customFormat="1" ht="5.25" customHeight="1">
      <c r="B78" s="298"/>
      <c r="C78" s="305"/>
      <c r="D78" s="305"/>
      <c r="E78" s="305"/>
      <c r="F78" s="305"/>
      <c r="G78" s="306"/>
      <c r="H78" s="305"/>
      <c r="I78" s="305"/>
      <c r="J78" s="305"/>
      <c r="K78" s="299"/>
    </row>
    <row r="79" spans="2:11" s="1" customFormat="1" ht="15" customHeight="1">
      <c r="B79" s="298"/>
      <c r="C79" s="287" t="s">
        <v>51</v>
      </c>
      <c r="D79" s="305"/>
      <c r="E79" s="305"/>
      <c r="F79" s="307" t="s">
        <v>376</v>
      </c>
      <c r="G79" s="306"/>
      <c r="H79" s="287" t="s">
        <v>377</v>
      </c>
      <c r="I79" s="287" t="s">
        <v>378</v>
      </c>
      <c r="J79" s="287">
        <v>20</v>
      </c>
      <c r="K79" s="299"/>
    </row>
    <row r="80" spans="2:11" s="1" customFormat="1" ht="15" customHeight="1">
      <c r="B80" s="298"/>
      <c r="C80" s="287" t="s">
        <v>379</v>
      </c>
      <c r="D80" s="287"/>
      <c r="E80" s="287"/>
      <c r="F80" s="307" t="s">
        <v>376</v>
      </c>
      <c r="G80" s="306"/>
      <c r="H80" s="287" t="s">
        <v>380</v>
      </c>
      <c r="I80" s="287" t="s">
        <v>378</v>
      </c>
      <c r="J80" s="287">
        <v>120</v>
      </c>
      <c r="K80" s="299"/>
    </row>
    <row r="81" spans="2:11" s="1" customFormat="1" ht="15" customHeight="1">
      <c r="B81" s="308"/>
      <c r="C81" s="287" t="s">
        <v>381</v>
      </c>
      <c r="D81" s="287"/>
      <c r="E81" s="287"/>
      <c r="F81" s="307" t="s">
        <v>382</v>
      </c>
      <c r="G81" s="306"/>
      <c r="H81" s="287" t="s">
        <v>383</v>
      </c>
      <c r="I81" s="287" t="s">
        <v>378</v>
      </c>
      <c r="J81" s="287">
        <v>50</v>
      </c>
      <c r="K81" s="299"/>
    </row>
    <row r="82" spans="2:11" s="1" customFormat="1" ht="15" customHeight="1">
      <c r="B82" s="308"/>
      <c r="C82" s="287" t="s">
        <v>384</v>
      </c>
      <c r="D82" s="287"/>
      <c r="E82" s="287"/>
      <c r="F82" s="307" t="s">
        <v>376</v>
      </c>
      <c r="G82" s="306"/>
      <c r="H82" s="287" t="s">
        <v>385</v>
      </c>
      <c r="I82" s="287" t="s">
        <v>386</v>
      </c>
      <c r="J82" s="287"/>
      <c r="K82" s="299"/>
    </row>
    <row r="83" spans="2:11" s="1" customFormat="1" ht="15" customHeight="1">
      <c r="B83" s="308"/>
      <c r="C83" s="309" t="s">
        <v>387</v>
      </c>
      <c r="D83" s="309"/>
      <c r="E83" s="309"/>
      <c r="F83" s="310" t="s">
        <v>382</v>
      </c>
      <c r="G83" s="309"/>
      <c r="H83" s="309" t="s">
        <v>388</v>
      </c>
      <c r="I83" s="309" t="s">
        <v>378</v>
      </c>
      <c r="J83" s="309">
        <v>15</v>
      </c>
      <c r="K83" s="299"/>
    </row>
    <row r="84" spans="2:11" s="1" customFormat="1" ht="15" customHeight="1">
      <c r="B84" s="308"/>
      <c r="C84" s="309" t="s">
        <v>389</v>
      </c>
      <c r="D84" s="309"/>
      <c r="E84" s="309"/>
      <c r="F84" s="310" t="s">
        <v>382</v>
      </c>
      <c r="G84" s="309"/>
      <c r="H84" s="309" t="s">
        <v>390</v>
      </c>
      <c r="I84" s="309" t="s">
        <v>378</v>
      </c>
      <c r="J84" s="309">
        <v>15</v>
      </c>
      <c r="K84" s="299"/>
    </row>
    <row r="85" spans="2:11" s="1" customFormat="1" ht="15" customHeight="1">
      <c r="B85" s="308"/>
      <c r="C85" s="309" t="s">
        <v>391</v>
      </c>
      <c r="D85" s="309"/>
      <c r="E85" s="309"/>
      <c r="F85" s="310" t="s">
        <v>382</v>
      </c>
      <c r="G85" s="309"/>
      <c r="H85" s="309" t="s">
        <v>392</v>
      </c>
      <c r="I85" s="309" t="s">
        <v>378</v>
      </c>
      <c r="J85" s="309">
        <v>20</v>
      </c>
      <c r="K85" s="299"/>
    </row>
    <row r="86" spans="2:11" s="1" customFormat="1" ht="15" customHeight="1">
      <c r="B86" s="308"/>
      <c r="C86" s="309" t="s">
        <v>393</v>
      </c>
      <c r="D86" s="309"/>
      <c r="E86" s="309"/>
      <c r="F86" s="310" t="s">
        <v>382</v>
      </c>
      <c r="G86" s="309"/>
      <c r="H86" s="309" t="s">
        <v>394</v>
      </c>
      <c r="I86" s="309" t="s">
        <v>378</v>
      </c>
      <c r="J86" s="309">
        <v>20</v>
      </c>
      <c r="K86" s="299"/>
    </row>
    <row r="87" spans="2:11" s="1" customFormat="1" ht="15" customHeight="1">
      <c r="B87" s="308"/>
      <c r="C87" s="287" t="s">
        <v>395</v>
      </c>
      <c r="D87" s="287"/>
      <c r="E87" s="287"/>
      <c r="F87" s="307" t="s">
        <v>382</v>
      </c>
      <c r="G87" s="306"/>
      <c r="H87" s="287" t="s">
        <v>396</v>
      </c>
      <c r="I87" s="287" t="s">
        <v>378</v>
      </c>
      <c r="J87" s="287">
        <v>50</v>
      </c>
      <c r="K87" s="299"/>
    </row>
    <row r="88" spans="2:11" s="1" customFormat="1" ht="15" customHeight="1">
      <c r="B88" s="308"/>
      <c r="C88" s="287" t="s">
        <v>397</v>
      </c>
      <c r="D88" s="287"/>
      <c r="E88" s="287"/>
      <c r="F88" s="307" t="s">
        <v>382</v>
      </c>
      <c r="G88" s="306"/>
      <c r="H88" s="287" t="s">
        <v>398</v>
      </c>
      <c r="I88" s="287" t="s">
        <v>378</v>
      </c>
      <c r="J88" s="287">
        <v>20</v>
      </c>
      <c r="K88" s="299"/>
    </row>
    <row r="89" spans="2:11" s="1" customFormat="1" ht="15" customHeight="1">
      <c r="B89" s="308"/>
      <c r="C89" s="287" t="s">
        <v>399</v>
      </c>
      <c r="D89" s="287"/>
      <c r="E89" s="287"/>
      <c r="F89" s="307" t="s">
        <v>382</v>
      </c>
      <c r="G89" s="306"/>
      <c r="H89" s="287" t="s">
        <v>400</v>
      </c>
      <c r="I89" s="287" t="s">
        <v>378</v>
      </c>
      <c r="J89" s="287">
        <v>20</v>
      </c>
      <c r="K89" s="299"/>
    </row>
    <row r="90" spans="2:11" s="1" customFormat="1" ht="15" customHeight="1">
      <c r="B90" s="308"/>
      <c r="C90" s="287" t="s">
        <v>401</v>
      </c>
      <c r="D90" s="287"/>
      <c r="E90" s="287"/>
      <c r="F90" s="307" t="s">
        <v>382</v>
      </c>
      <c r="G90" s="306"/>
      <c r="H90" s="287" t="s">
        <v>402</v>
      </c>
      <c r="I90" s="287" t="s">
        <v>378</v>
      </c>
      <c r="J90" s="287">
        <v>50</v>
      </c>
      <c r="K90" s="299"/>
    </row>
    <row r="91" spans="2:11" s="1" customFormat="1" ht="15" customHeight="1">
      <c r="B91" s="308"/>
      <c r="C91" s="287" t="s">
        <v>403</v>
      </c>
      <c r="D91" s="287"/>
      <c r="E91" s="287"/>
      <c r="F91" s="307" t="s">
        <v>382</v>
      </c>
      <c r="G91" s="306"/>
      <c r="H91" s="287" t="s">
        <v>403</v>
      </c>
      <c r="I91" s="287" t="s">
        <v>378</v>
      </c>
      <c r="J91" s="287">
        <v>50</v>
      </c>
      <c r="K91" s="299"/>
    </row>
    <row r="92" spans="2:11" s="1" customFormat="1" ht="15" customHeight="1">
      <c r="B92" s="308"/>
      <c r="C92" s="287" t="s">
        <v>404</v>
      </c>
      <c r="D92" s="287"/>
      <c r="E92" s="287"/>
      <c r="F92" s="307" t="s">
        <v>382</v>
      </c>
      <c r="G92" s="306"/>
      <c r="H92" s="287" t="s">
        <v>405</v>
      </c>
      <c r="I92" s="287" t="s">
        <v>378</v>
      </c>
      <c r="J92" s="287">
        <v>255</v>
      </c>
      <c r="K92" s="299"/>
    </row>
    <row r="93" spans="2:11" s="1" customFormat="1" ht="15" customHeight="1">
      <c r="B93" s="308"/>
      <c r="C93" s="287" t="s">
        <v>406</v>
      </c>
      <c r="D93" s="287"/>
      <c r="E93" s="287"/>
      <c r="F93" s="307" t="s">
        <v>376</v>
      </c>
      <c r="G93" s="306"/>
      <c r="H93" s="287" t="s">
        <v>407</v>
      </c>
      <c r="I93" s="287" t="s">
        <v>408</v>
      </c>
      <c r="J93" s="287"/>
      <c r="K93" s="299"/>
    </row>
    <row r="94" spans="2:11" s="1" customFormat="1" ht="15" customHeight="1">
      <c r="B94" s="308"/>
      <c r="C94" s="287" t="s">
        <v>409</v>
      </c>
      <c r="D94" s="287"/>
      <c r="E94" s="287"/>
      <c r="F94" s="307" t="s">
        <v>376</v>
      </c>
      <c r="G94" s="306"/>
      <c r="H94" s="287" t="s">
        <v>410</v>
      </c>
      <c r="I94" s="287" t="s">
        <v>411</v>
      </c>
      <c r="J94" s="287"/>
      <c r="K94" s="299"/>
    </row>
    <row r="95" spans="2:11" s="1" customFormat="1" ht="15" customHeight="1">
      <c r="B95" s="308"/>
      <c r="C95" s="287" t="s">
        <v>412</v>
      </c>
      <c r="D95" s="287"/>
      <c r="E95" s="287"/>
      <c r="F95" s="307" t="s">
        <v>376</v>
      </c>
      <c r="G95" s="306"/>
      <c r="H95" s="287" t="s">
        <v>412</v>
      </c>
      <c r="I95" s="287" t="s">
        <v>411</v>
      </c>
      <c r="J95" s="287"/>
      <c r="K95" s="299"/>
    </row>
    <row r="96" spans="2:11" s="1" customFormat="1" ht="15" customHeight="1">
      <c r="B96" s="308"/>
      <c r="C96" s="287" t="s">
        <v>36</v>
      </c>
      <c r="D96" s="287"/>
      <c r="E96" s="287"/>
      <c r="F96" s="307" t="s">
        <v>376</v>
      </c>
      <c r="G96" s="306"/>
      <c r="H96" s="287" t="s">
        <v>413</v>
      </c>
      <c r="I96" s="287" t="s">
        <v>411</v>
      </c>
      <c r="J96" s="287"/>
      <c r="K96" s="299"/>
    </row>
    <row r="97" spans="2:11" s="1" customFormat="1" ht="15" customHeight="1">
      <c r="B97" s="308"/>
      <c r="C97" s="287" t="s">
        <v>46</v>
      </c>
      <c r="D97" s="287"/>
      <c r="E97" s="287"/>
      <c r="F97" s="307" t="s">
        <v>376</v>
      </c>
      <c r="G97" s="306"/>
      <c r="H97" s="287" t="s">
        <v>414</v>
      </c>
      <c r="I97" s="287" t="s">
        <v>411</v>
      </c>
      <c r="J97" s="287"/>
      <c r="K97" s="299"/>
    </row>
    <row r="98" spans="2:11" s="1" customFormat="1" ht="15" customHeight="1">
      <c r="B98" s="311"/>
      <c r="C98" s="312"/>
      <c r="D98" s="312"/>
      <c r="E98" s="312"/>
      <c r="F98" s="312"/>
      <c r="G98" s="312"/>
      <c r="H98" s="312"/>
      <c r="I98" s="312"/>
      <c r="J98" s="312"/>
      <c r="K98" s="313"/>
    </row>
    <row r="99" spans="2:11" s="1" customFormat="1" ht="18.75" customHeight="1">
      <c r="B99" s="314"/>
      <c r="C99" s="315"/>
      <c r="D99" s="315"/>
      <c r="E99" s="315"/>
      <c r="F99" s="315"/>
      <c r="G99" s="315"/>
      <c r="H99" s="315"/>
      <c r="I99" s="315"/>
      <c r="J99" s="315"/>
      <c r="K99" s="314"/>
    </row>
    <row r="100" spans="2:11" s="1" customFormat="1" ht="18.75" customHeight="1">
      <c r="B100" s="294"/>
      <c r="C100" s="294"/>
      <c r="D100" s="294"/>
      <c r="E100" s="294"/>
      <c r="F100" s="294"/>
      <c r="G100" s="294"/>
      <c r="H100" s="294"/>
      <c r="I100" s="294"/>
      <c r="J100" s="294"/>
      <c r="K100" s="294"/>
    </row>
    <row r="101" spans="2:11" s="1" customFormat="1" ht="7.5" customHeight="1">
      <c r="B101" s="295"/>
      <c r="C101" s="296"/>
      <c r="D101" s="296"/>
      <c r="E101" s="296"/>
      <c r="F101" s="296"/>
      <c r="G101" s="296"/>
      <c r="H101" s="296"/>
      <c r="I101" s="296"/>
      <c r="J101" s="296"/>
      <c r="K101" s="297"/>
    </row>
    <row r="102" spans="2:11" s="1" customFormat="1" ht="45" customHeight="1">
      <c r="B102" s="298"/>
      <c r="C102" s="407" t="s">
        <v>415</v>
      </c>
      <c r="D102" s="407"/>
      <c r="E102" s="407"/>
      <c r="F102" s="407"/>
      <c r="G102" s="407"/>
      <c r="H102" s="407"/>
      <c r="I102" s="407"/>
      <c r="J102" s="407"/>
      <c r="K102" s="299"/>
    </row>
    <row r="103" spans="2:11" s="1" customFormat="1" ht="17.25" customHeight="1">
      <c r="B103" s="298"/>
      <c r="C103" s="300" t="s">
        <v>370</v>
      </c>
      <c r="D103" s="300"/>
      <c r="E103" s="300"/>
      <c r="F103" s="300" t="s">
        <v>371</v>
      </c>
      <c r="G103" s="301"/>
      <c r="H103" s="300" t="s">
        <v>52</v>
      </c>
      <c r="I103" s="300" t="s">
        <v>55</v>
      </c>
      <c r="J103" s="300" t="s">
        <v>372</v>
      </c>
      <c r="K103" s="299"/>
    </row>
    <row r="104" spans="2:11" s="1" customFormat="1" ht="17.25" customHeight="1">
      <c r="B104" s="298"/>
      <c r="C104" s="302" t="s">
        <v>373</v>
      </c>
      <c r="D104" s="302"/>
      <c r="E104" s="302"/>
      <c r="F104" s="303" t="s">
        <v>374</v>
      </c>
      <c r="G104" s="304"/>
      <c r="H104" s="302"/>
      <c r="I104" s="302"/>
      <c r="J104" s="302" t="s">
        <v>375</v>
      </c>
      <c r="K104" s="299"/>
    </row>
    <row r="105" spans="2:11" s="1" customFormat="1" ht="5.25" customHeight="1">
      <c r="B105" s="298"/>
      <c r="C105" s="300"/>
      <c r="D105" s="300"/>
      <c r="E105" s="300"/>
      <c r="F105" s="300"/>
      <c r="G105" s="316"/>
      <c r="H105" s="300"/>
      <c r="I105" s="300"/>
      <c r="J105" s="300"/>
      <c r="K105" s="299"/>
    </row>
    <row r="106" spans="2:11" s="1" customFormat="1" ht="15" customHeight="1">
      <c r="B106" s="298"/>
      <c r="C106" s="287" t="s">
        <v>51</v>
      </c>
      <c r="D106" s="305"/>
      <c r="E106" s="305"/>
      <c r="F106" s="307" t="s">
        <v>376</v>
      </c>
      <c r="G106" s="316"/>
      <c r="H106" s="287" t="s">
        <v>416</v>
      </c>
      <c r="I106" s="287" t="s">
        <v>378</v>
      </c>
      <c r="J106" s="287">
        <v>20</v>
      </c>
      <c r="K106" s="299"/>
    </row>
    <row r="107" spans="2:11" s="1" customFormat="1" ht="15" customHeight="1">
      <c r="B107" s="298"/>
      <c r="C107" s="287" t="s">
        <v>379</v>
      </c>
      <c r="D107" s="287"/>
      <c r="E107" s="287"/>
      <c r="F107" s="307" t="s">
        <v>376</v>
      </c>
      <c r="G107" s="287"/>
      <c r="H107" s="287" t="s">
        <v>416</v>
      </c>
      <c r="I107" s="287" t="s">
        <v>378</v>
      </c>
      <c r="J107" s="287">
        <v>120</v>
      </c>
      <c r="K107" s="299"/>
    </row>
    <row r="108" spans="2:11" s="1" customFormat="1" ht="15" customHeight="1">
      <c r="B108" s="308"/>
      <c r="C108" s="287" t="s">
        <v>381</v>
      </c>
      <c r="D108" s="287"/>
      <c r="E108" s="287"/>
      <c r="F108" s="307" t="s">
        <v>382</v>
      </c>
      <c r="G108" s="287"/>
      <c r="H108" s="287" t="s">
        <v>416</v>
      </c>
      <c r="I108" s="287" t="s">
        <v>378</v>
      </c>
      <c r="J108" s="287">
        <v>50</v>
      </c>
      <c r="K108" s="299"/>
    </row>
    <row r="109" spans="2:11" s="1" customFormat="1" ht="15" customHeight="1">
      <c r="B109" s="308"/>
      <c r="C109" s="287" t="s">
        <v>384</v>
      </c>
      <c r="D109" s="287"/>
      <c r="E109" s="287"/>
      <c r="F109" s="307" t="s">
        <v>376</v>
      </c>
      <c r="G109" s="287"/>
      <c r="H109" s="287" t="s">
        <v>416</v>
      </c>
      <c r="I109" s="287" t="s">
        <v>386</v>
      </c>
      <c r="J109" s="287"/>
      <c r="K109" s="299"/>
    </row>
    <row r="110" spans="2:11" s="1" customFormat="1" ht="15" customHeight="1">
      <c r="B110" s="308"/>
      <c r="C110" s="287" t="s">
        <v>395</v>
      </c>
      <c r="D110" s="287"/>
      <c r="E110" s="287"/>
      <c r="F110" s="307" t="s">
        <v>382</v>
      </c>
      <c r="G110" s="287"/>
      <c r="H110" s="287" t="s">
        <v>416</v>
      </c>
      <c r="I110" s="287" t="s">
        <v>378</v>
      </c>
      <c r="J110" s="287">
        <v>50</v>
      </c>
      <c r="K110" s="299"/>
    </row>
    <row r="111" spans="2:11" s="1" customFormat="1" ht="15" customHeight="1">
      <c r="B111" s="308"/>
      <c r="C111" s="287" t="s">
        <v>403</v>
      </c>
      <c r="D111" s="287"/>
      <c r="E111" s="287"/>
      <c r="F111" s="307" t="s">
        <v>382</v>
      </c>
      <c r="G111" s="287"/>
      <c r="H111" s="287" t="s">
        <v>416</v>
      </c>
      <c r="I111" s="287" t="s">
        <v>378</v>
      </c>
      <c r="J111" s="287">
        <v>50</v>
      </c>
      <c r="K111" s="299"/>
    </row>
    <row r="112" spans="2:11" s="1" customFormat="1" ht="15" customHeight="1">
      <c r="B112" s="308"/>
      <c r="C112" s="287" t="s">
        <v>401</v>
      </c>
      <c r="D112" s="287"/>
      <c r="E112" s="287"/>
      <c r="F112" s="307" t="s">
        <v>382</v>
      </c>
      <c r="G112" s="287"/>
      <c r="H112" s="287" t="s">
        <v>416</v>
      </c>
      <c r="I112" s="287" t="s">
        <v>378</v>
      </c>
      <c r="J112" s="287">
        <v>50</v>
      </c>
      <c r="K112" s="299"/>
    </row>
    <row r="113" spans="2:11" s="1" customFormat="1" ht="15" customHeight="1">
      <c r="B113" s="308"/>
      <c r="C113" s="287" t="s">
        <v>51</v>
      </c>
      <c r="D113" s="287"/>
      <c r="E113" s="287"/>
      <c r="F113" s="307" t="s">
        <v>376</v>
      </c>
      <c r="G113" s="287"/>
      <c r="H113" s="287" t="s">
        <v>417</v>
      </c>
      <c r="I113" s="287" t="s">
        <v>378</v>
      </c>
      <c r="J113" s="287">
        <v>20</v>
      </c>
      <c r="K113" s="299"/>
    </row>
    <row r="114" spans="2:11" s="1" customFormat="1" ht="15" customHeight="1">
      <c r="B114" s="308"/>
      <c r="C114" s="287" t="s">
        <v>418</v>
      </c>
      <c r="D114" s="287"/>
      <c r="E114" s="287"/>
      <c r="F114" s="307" t="s">
        <v>376</v>
      </c>
      <c r="G114" s="287"/>
      <c r="H114" s="287" t="s">
        <v>419</v>
      </c>
      <c r="I114" s="287" t="s">
        <v>378</v>
      </c>
      <c r="J114" s="287">
        <v>120</v>
      </c>
      <c r="K114" s="299"/>
    </row>
    <row r="115" spans="2:11" s="1" customFormat="1" ht="15" customHeight="1">
      <c r="B115" s="308"/>
      <c r="C115" s="287" t="s">
        <v>36</v>
      </c>
      <c r="D115" s="287"/>
      <c r="E115" s="287"/>
      <c r="F115" s="307" t="s">
        <v>376</v>
      </c>
      <c r="G115" s="287"/>
      <c r="H115" s="287" t="s">
        <v>420</v>
      </c>
      <c r="I115" s="287" t="s">
        <v>411</v>
      </c>
      <c r="J115" s="287"/>
      <c r="K115" s="299"/>
    </row>
    <row r="116" spans="2:11" s="1" customFormat="1" ht="15" customHeight="1">
      <c r="B116" s="308"/>
      <c r="C116" s="287" t="s">
        <v>46</v>
      </c>
      <c r="D116" s="287"/>
      <c r="E116" s="287"/>
      <c r="F116" s="307" t="s">
        <v>376</v>
      </c>
      <c r="G116" s="287"/>
      <c r="H116" s="287" t="s">
        <v>421</v>
      </c>
      <c r="I116" s="287" t="s">
        <v>411</v>
      </c>
      <c r="J116" s="287"/>
      <c r="K116" s="299"/>
    </row>
    <row r="117" spans="2:11" s="1" customFormat="1" ht="15" customHeight="1">
      <c r="B117" s="308"/>
      <c r="C117" s="287" t="s">
        <v>55</v>
      </c>
      <c r="D117" s="287"/>
      <c r="E117" s="287"/>
      <c r="F117" s="307" t="s">
        <v>376</v>
      </c>
      <c r="G117" s="287"/>
      <c r="H117" s="287" t="s">
        <v>422</v>
      </c>
      <c r="I117" s="287" t="s">
        <v>423</v>
      </c>
      <c r="J117" s="287"/>
      <c r="K117" s="299"/>
    </row>
    <row r="118" spans="2:11" s="1" customFormat="1" ht="15" customHeight="1">
      <c r="B118" s="311"/>
      <c r="C118" s="317"/>
      <c r="D118" s="317"/>
      <c r="E118" s="317"/>
      <c r="F118" s="317"/>
      <c r="G118" s="317"/>
      <c r="H118" s="317"/>
      <c r="I118" s="317"/>
      <c r="J118" s="317"/>
      <c r="K118" s="313"/>
    </row>
    <row r="119" spans="2:11" s="1" customFormat="1" ht="18.75" customHeight="1">
      <c r="B119" s="318"/>
      <c r="C119" s="284"/>
      <c r="D119" s="284"/>
      <c r="E119" s="284"/>
      <c r="F119" s="319"/>
      <c r="G119" s="284"/>
      <c r="H119" s="284"/>
      <c r="I119" s="284"/>
      <c r="J119" s="284"/>
      <c r="K119" s="318"/>
    </row>
    <row r="120" spans="2:11" s="1" customFormat="1" ht="18.75" customHeight="1">
      <c r="B120" s="294"/>
      <c r="C120" s="294"/>
      <c r="D120" s="294"/>
      <c r="E120" s="294"/>
      <c r="F120" s="294"/>
      <c r="G120" s="294"/>
      <c r="H120" s="294"/>
      <c r="I120" s="294"/>
      <c r="J120" s="294"/>
      <c r="K120" s="294"/>
    </row>
    <row r="121" spans="2:11" s="1" customFormat="1" ht="7.5" customHeight="1">
      <c r="B121" s="320"/>
      <c r="C121" s="321"/>
      <c r="D121" s="321"/>
      <c r="E121" s="321"/>
      <c r="F121" s="321"/>
      <c r="G121" s="321"/>
      <c r="H121" s="321"/>
      <c r="I121" s="321"/>
      <c r="J121" s="321"/>
      <c r="K121" s="322"/>
    </row>
    <row r="122" spans="2:11" s="1" customFormat="1" ht="45" customHeight="1">
      <c r="B122" s="323"/>
      <c r="C122" s="408" t="s">
        <v>424</v>
      </c>
      <c r="D122" s="408"/>
      <c r="E122" s="408"/>
      <c r="F122" s="408"/>
      <c r="G122" s="408"/>
      <c r="H122" s="408"/>
      <c r="I122" s="408"/>
      <c r="J122" s="408"/>
      <c r="K122" s="324"/>
    </row>
    <row r="123" spans="2:11" s="1" customFormat="1" ht="17.25" customHeight="1">
      <c r="B123" s="325"/>
      <c r="C123" s="300" t="s">
        <v>370</v>
      </c>
      <c r="D123" s="300"/>
      <c r="E123" s="300"/>
      <c r="F123" s="300" t="s">
        <v>371</v>
      </c>
      <c r="G123" s="301"/>
      <c r="H123" s="300" t="s">
        <v>52</v>
      </c>
      <c r="I123" s="300" t="s">
        <v>55</v>
      </c>
      <c r="J123" s="300" t="s">
        <v>372</v>
      </c>
      <c r="K123" s="326"/>
    </row>
    <row r="124" spans="2:11" s="1" customFormat="1" ht="17.25" customHeight="1">
      <c r="B124" s="325"/>
      <c r="C124" s="302" t="s">
        <v>373</v>
      </c>
      <c r="D124" s="302"/>
      <c r="E124" s="302"/>
      <c r="F124" s="303" t="s">
        <v>374</v>
      </c>
      <c r="G124" s="304"/>
      <c r="H124" s="302"/>
      <c r="I124" s="302"/>
      <c r="J124" s="302" t="s">
        <v>375</v>
      </c>
      <c r="K124" s="326"/>
    </row>
    <row r="125" spans="2:11" s="1" customFormat="1" ht="5.25" customHeight="1">
      <c r="B125" s="327"/>
      <c r="C125" s="305"/>
      <c r="D125" s="305"/>
      <c r="E125" s="305"/>
      <c r="F125" s="305"/>
      <c r="G125" s="287"/>
      <c r="H125" s="305"/>
      <c r="I125" s="305"/>
      <c r="J125" s="305"/>
      <c r="K125" s="328"/>
    </row>
    <row r="126" spans="2:11" s="1" customFormat="1" ht="15" customHeight="1">
      <c r="B126" s="327"/>
      <c r="C126" s="287" t="s">
        <v>379</v>
      </c>
      <c r="D126" s="305"/>
      <c r="E126" s="305"/>
      <c r="F126" s="307" t="s">
        <v>376</v>
      </c>
      <c r="G126" s="287"/>
      <c r="H126" s="287" t="s">
        <v>416</v>
      </c>
      <c r="I126" s="287" t="s">
        <v>378</v>
      </c>
      <c r="J126" s="287">
        <v>120</v>
      </c>
      <c r="K126" s="329"/>
    </row>
    <row r="127" spans="2:11" s="1" customFormat="1" ht="15" customHeight="1">
      <c r="B127" s="327"/>
      <c r="C127" s="287" t="s">
        <v>425</v>
      </c>
      <c r="D127" s="287"/>
      <c r="E127" s="287"/>
      <c r="F127" s="307" t="s">
        <v>376</v>
      </c>
      <c r="G127" s="287"/>
      <c r="H127" s="287" t="s">
        <v>426</v>
      </c>
      <c r="I127" s="287" t="s">
        <v>378</v>
      </c>
      <c r="J127" s="287" t="s">
        <v>427</v>
      </c>
      <c r="K127" s="329"/>
    </row>
    <row r="128" spans="2:11" s="1" customFormat="1" ht="15" customHeight="1">
      <c r="B128" s="327"/>
      <c r="C128" s="287" t="s">
        <v>81</v>
      </c>
      <c r="D128" s="287"/>
      <c r="E128" s="287"/>
      <c r="F128" s="307" t="s">
        <v>376</v>
      </c>
      <c r="G128" s="287"/>
      <c r="H128" s="287" t="s">
        <v>428</v>
      </c>
      <c r="I128" s="287" t="s">
        <v>378</v>
      </c>
      <c r="J128" s="287" t="s">
        <v>427</v>
      </c>
      <c r="K128" s="329"/>
    </row>
    <row r="129" spans="2:11" s="1" customFormat="1" ht="15" customHeight="1">
      <c r="B129" s="327"/>
      <c r="C129" s="287" t="s">
        <v>387</v>
      </c>
      <c r="D129" s="287"/>
      <c r="E129" s="287"/>
      <c r="F129" s="307" t="s">
        <v>382</v>
      </c>
      <c r="G129" s="287"/>
      <c r="H129" s="287" t="s">
        <v>388</v>
      </c>
      <c r="I129" s="287" t="s">
        <v>378</v>
      </c>
      <c r="J129" s="287">
        <v>15</v>
      </c>
      <c r="K129" s="329"/>
    </row>
    <row r="130" spans="2:11" s="1" customFormat="1" ht="15" customHeight="1">
      <c r="B130" s="327"/>
      <c r="C130" s="309" t="s">
        <v>389</v>
      </c>
      <c r="D130" s="309"/>
      <c r="E130" s="309"/>
      <c r="F130" s="310" t="s">
        <v>382</v>
      </c>
      <c r="G130" s="309"/>
      <c r="H130" s="309" t="s">
        <v>390</v>
      </c>
      <c r="I130" s="309" t="s">
        <v>378</v>
      </c>
      <c r="J130" s="309">
        <v>15</v>
      </c>
      <c r="K130" s="329"/>
    </row>
    <row r="131" spans="2:11" s="1" customFormat="1" ht="15" customHeight="1">
      <c r="B131" s="327"/>
      <c r="C131" s="309" t="s">
        <v>391</v>
      </c>
      <c r="D131" s="309"/>
      <c r="E131" s="309"/>
      <c r="F131" s="310" t="s">
        <v>382</v>
      </c>
      <c r="G131" s="309"/>
      <c r="H131" s="309" t="s">
        <v>392</v>
      </c>
      <c r="I131" s="309" t="s">
        <v>378</v>
      </c>
      <c r="J131" s="309">
        <v>20</v>
      </c>
      <c r="K131" s="329"/>
    </row>
    <row r="132" spans="2:11" s="1" customFormat="1" ht="15" customHeight="1">
      <c r="B132" s="327"/>
      <c r="C132" s="309" t="s">
        <v>393</v>
      </c>
      <c r="D132" s="309"/>
      <c r="E132" s="309"/>
      <c r="F132" s="310" t="s">
        <v>382</v>
      </c>
      <c r="G132" s="309"/>
      <c r="H132" s="309" t="s">
        <v>394</v>
      </c>
      <c r="I132" s="309" t="s">
        <v>378</v>
      </c>
      <c r="J132" s="309">
        <v>20</v>
      </c>
      <c r="K132" s="329"/>
    </row>
    <row r="133" spans="2:11" s="1" customFormat="1" ht="15" customHeight="1">
      <c r="B133" s="327"/>
      <c r="C133" s="287" t="s">
        <v>381</v>
      </c>
      <c r="D133" s="287"/>
      <c r="E133" s="287"/>
      <c r="F133" s="307" t="s">
        <v>382</v>
      </c>
      <c r="G133" s="287"/>
      <c r="H133" s="287" t="s">
        <v>416</v>
      </c>
      <c r="I133" s="287" t="s">
        <v>378</v>
      </c>
      <c r="J133" s="287">
        <v>50</v>
      </c>
      <c r="K133" s="329"/>
    </row>
    <row r="134" spans="2:11" s="1" customFormat="1" ht="15" customHeight="1">
      <c r="B134" s="327"/>
      <c r="C134" s="287" t="s">
        <v>395</v>
      </c>
      <c r="D134" s="287"/>
      <c r="E134" s="287"/>
      <c r="F134" s="307" t="s">
        <v>382</v>
      </c>
      <c r="G134" s="287"/>
      <c r="H134" s="287" t="s">
        <v>416</v>
      </c>
      <c r="I134" s="287" t="s">
        <v>378</v>
      </c>
      <c r="J134" s="287">
        <v>50</v>
      </c>
      <c r="K134" s="329"/>
    </row>
    <row r="135" spans="2:11" s="1" customFormat="1" ht="15" customHeight="1">
      <c r="B135" s="327"/>
      <c r="C135" s="287" t="s">
        <v>401</v>
      </c>
      <c r="D135" s="287"/>
      <c r="E135" s="287"/>
      <c r="F135" s="307" t="s">
        <v>382</v>
      </c>
      <c r="G135" s="287"/>
      <c r="H135" s="287" t="s">
        <v>416</v>
      </c>
      <c r="I135" s="287" t="s">
        <v>378</v>
      </c>
      <c r="J135" s="287">
        <v>50</v>
      </c>
      <c r="K135" s="329"/>
    </row>
    <row r="136" spans="2:11" s="1" customFormat="1" ht="15" customHeight="1">
      <c r="B136" s="327"/>
      <c r="C136" s="287" t="s">
        <v>403</v>
      </c>
      <c r="D136" s="287"/>
      <c r="E136" s="287"/>
      <c r="F136" s="307" t="s">
        <v>382</v>
      </c>
      <c r="G136" s="287"/>
      <c r="H136" s="287" t="s">
        <v>416</v>
      </c>
      <c r="I136" s="287" t="s">
        <v>378</v>
      </c>
      <c r="J136" s="287">
        <v>50</v>
      </c>
      <c r="K136" s="329"/>
    </row>
    <row r="137" spans="2:11" s="1" customFormat="1" ht="15" customHeight="1">
      <c r="B137" s="327"/>
      <c r="C137" s="287" t="s">
        <v>404</v>
      </c>
      <c r="D137" s="287"/>
      <c r="E137" s="287"/>
      <c r="F137" s="307" t="s">
        <v>382</v>
      </c>
      <c r="G137" s="287"/>
      <c r="H137" s="287" t="s">
        <v>429</v>
      </c>
      <c r="I137" s="287" t="s">
        <v>378</v>
      </c>
      <c r="J137" s="287">
        <v>255</v>
      </c>
      <c r="K137" s="329"/>
    </row>
    <row r="138" spans="2:11" s="1" customFormat="1" ht="15" customHeight="1">
      <c r="B138" s="327"/>
      <c r="C138" s="287" t="s">
        <v>406</v>
      </c>
      <c r="D138" s="287"/>
      <c r="E138" s="287"/>
      <c r="F138" s="307" t="s">
        <v>376</v>
      </c>
      <c r="G138" s="287"/>
      <c r="H138" s="287" t="s">
        <v>430</v>
      </c>
      <c r="I138" s="287" t="s">
        <v>408</v>
      </c>
      <c r="J138" s="287"/>
      <c r="K138" s="329"/>
    </row>
    <row r="139" spans="2:11" s="1" customFormat="1" ht="15" customHeight="1">
      <c r="B139" s="327"/>
      <c r="C139" s="287" t="s">
        <v>409</v>
      </c>
      <c r="D139" s="287"/>
      <c r="E139" s="287"/>
      <c r="F139" s="307" t="s">
        <v>376</v>
      </c>
      <c r="G139" s="287"/>
      <c r="H139" s="287" t="s">
        <v>431</v>
      </c>
      <c r="I139" s="287" t="s">
        <v>411</v>
      </c>
      <c r="J139" s="287"/>
      <c r="K139" s="329"/>
    </row>
    <row r="140" spans="2:11" s="1" customFormat="1" ht="15" customHeight="1">
      <c r="B140" s="327"/>
      <c r="C140" s="287" t="s">
        <v>412</v>
      </c>
      <c r="D140" s="287"/>
      <c r="E140" s="287"/>
      <c r="F140" s="307" t="s">
        <v>376</v>
      </c>
      <c r="G140" s="287"/>
      <c r="H140" s="287" t="s">
        <v>412</v>
      </c>
      <c r="I140" s="287" t="s">
        <v>411</v>
      </c>
      <c r="J140" s="287"/>
      <c r="K140" s="329"/>
    </row>
    <row r="141" spans="2:11" s="1" customFormat="1" ht="15" customHeight="1">
      <c r="B141" s="327"/>
      <c r="C141" s="287" t="s">
        <v>36</v>
      </c>
      <c r="D141" s="287"/>
      <c r="E141" s="287"/>
      <c r="F141" s="307" t="s">
        <v>376</v>
      </c>
      <c r="G141" s="287"/>
      <c r="H141" s="287" t="s">
        <v>432</v>
      </c>
      <c r="I141" s="287" t="s">
        <v>411</v>
      </c>
      <c r="J141" s="287"/>
      <c r="K141" s="329"/>
    </row>
    <row r="142" spans="2:11" s="1" customFormat="1" ht="15" customHeight="1">
      <c r="B142" s="327"/>
      <c r="C142" s="287" t="s">
        <v>433</v>
      </c>
      <c r="D142" s="287"/>
      <c r="E142" s="287"/>
      <c r="F142" s="307" t="s">
        <v>376</v>
      </c>
      <c r="G142" s="287"/>
      <c r="H142" s="287" t="s">
        <v>434</v>
      </c>
      <c r="I142" s="287" t="s">
        <v>411</v>
      </c>
      <c r="J142" s="287"/>
      <c r="K142" s="329"/>
    </row>
    <row r="143" spans="2:11" s="1" customFormat="1" ht="15" customHeight="1">
      <c r="B143" s="330"/>
      <c r="C143" s="331"/>
      <c r="D143" s="331"/>
      <c r="E143" s="331"/>
      <c r="F143" s="331"/>
      <c r="G143" s="331"/>
      <c r="H143" s="331"/>
      <c r="I143" s="331"/>
      <c r="J143" s="331"/>
      <c r="K143" s="332"/>
    </row>
    <row r="144" spans="2:11" s="1" customFormat="1" ht="18.75" customHeight="1">
      <c r="B144" s="284"/>
      <c r="C144" s="284"/>
      <c r="D144" s="284"/>
      <c r="E144" s="284"/>
      <c r="F144" s="319"/>
      <c r="G144" s="284"/>
      <c r="H144" s="284"/>
      <c r="I144" s="284"/>
      <c r="J144" s="284"/>
      <c r="K144" s="284"/>
    </row>
    <row r="145" spans="2:11" s="1" customFormat="1" ht="18.75" customHeight="1"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</row>
    <row r="146" spans="2:11" s="1" customFormat="1" ht="7.5" customHeight="1">
      <c r="B146" s="295"/>
      <c r="C146" s="296"/>
      <c r="D146" s="296"/>
      <c r="E146" s="296"/>
      <c r="F146" s="296"/>
      <c r="G146" s="296"/>
      <c r="H146" s="296"/>
      <c r="I146" s="296"/>
      <c r="J146" s="296"/>
      <c r="K146" s="297"/>
    </row>
    <row r="147" spans="2:11" s="1" customFormat="1" ht="45" customHeight="1">
      <c r="B147" s="298"/>
      <c r="C147" s="407" t="s">
        <v>435</v>
      </c>
      <c r="D147" s="407"/>
      <c r="E147" s="407"/>
      <c r="F147" s="407"/>
      <c r="G147" s="407"/>
      <c r="H147" s="407"/>
      <c r="I147" s="407"/>
      <c r="J147" s="407"/>
      <c r="K147" s="299"/>
    </row>
    <row r="148" spans="2:11" s="1" customFormat="1" ht="17.25" customHeight="1">
      <c r="B148" s="298"/>
      <c r="C148" s="300" t="s">
        <v>370</v>
      </c>
      <c r="D148" s="300"/>
      <c r="E148" s="300"/>
      <c r="F148" s="300" t="s">
        <v>371</v>
      </c>
      <c r="G148" s="301"/>
      <c r="H148" s="300" t="s">
        <v>52</v>
      </c>
      <c r="I148" s="300" t="s">
        <v>55</v>
      </c>
      <c r="J148" s="300" t="s">
        <v>372</v>
      </c>
      <c r="K148" s="299"/>
    </row>
    <row r="149" spans="2:11" s="1" customFormat="1" ht="17.25" customHeight="1">
      <c r="B149" s="298"/>
      <c r="C149" s="302" t="s">
        <v>373</v>
      </c>
      <c r="D149" s="302"/>
      <c r="E149" s="302"/>
      <c r="F149" s="303" t="s">
        <v>374</v>
      </c>
      <c r="G149" s="304"/>
      <c r="H149" s="302"/>
      <c r="I149" s="302"/>
      <c r="J149" s="302" t="s">
        <v>375</v>
      </c>
      <c r="K149" s="299"/>
    </row>
    <row r="150" spans="2:11" s="1" customFormat="1" ht="5.25" customHeight="1">
      <c r="B150" s="308"/>
      <c r="C150" s="305"/>
      <c r="D150" s="305"/>
      <c r="E150" s="305"/>
      <c r="F150" s="305"/>
      <c r="G150" s="306"/>
      <c r="H150" s="305"/>
      <c r="I150" s="305"/>
      <c r="J150" s="305"/>
      <c r="K150" s="329"/>
    </row>
    <row r="151" spans="2:11" s="1" customFormat="1" ht="15" customHeight="1">
      <c r="B151" s="308"/>
      <c r="C151" s="333" t="s">
        <v>379</v>
      </c>
      <c r="D151" s="287"/>
      <c r="E151" s="287"/>
      <c r="F151" s="334" t="s">
        <v>376</v>
      </c>
      <c r="G151" s="287"/>
      <c r="H151" s="333" t="s">
        <v>416</v>
      </c>
      <c r="I151" s="333" t="s">
        <v>378</v>
      </c>
      <c r="J151" s="333">
        <v>120</v>
      </c>
      <c r="K151" s="329"/>
    </row>
    <row r="152" spans="2:11" s="1" customFormat="1" ht="15" customHeight="1">
      <c r="B152" s="308"/>
      <c r="C152" s="333" t="s">
        <v>425</v>
      </c>
      <c r="D152" s="287"/>
      <c r="E152" s="287"/>
      <c r="F152" s="334" t="s">
        <v>376</v>
      </c>
      <c r="G152" s="287"/>
      <c r="H152" s="333" t="s">
        <v>436</v>
      </c>
      <c r="I152" s="333" t="s">
        <v>378</v>
      </c>
      <c r="J152" s="333" t="s">
        <v>427</v>
      </c>
      <c r="K152" s="329"/>
    </row>
    <row r="153" spans="2:11" s="1" customFormat="1" ht="15" customHeight="1">
      <c r="B153" s="308"/>
      <c r="C153" s="333" t="s">
        <v>81</v>
      </c>
      <c r="D153" s="287"/>
      <c r="E153" s="287"/>
      <c r="F153" s="334" t="s">
        <v>376</v>
      </c>
      <c r="G153" s="287"/>
      <c r="H153" s="333" t="s">
        <v>437</v>
      </c>
      <c r="I153" s="333" t="s">
        <v>378</v>
      </c>
      <c r="J153" s="333" t="s">
        <v>427</v>
      </c>
      <c r="K153" s="329"/>
    </row>
    <row r="154" spans="2:11" s="1" customFormat="1" ht="15" customHeight="1">
      <c r="B154" s="308"/>
      <c r="C154" s="333" t="s">
        <v>381</v>
      </c>
      <c r="D154" s="287"/>
      <c r="E154" s="287"/>
      <c r="F154" s="334" t="s">
        <v>382</v>
      </c>
      <c r="G154" s="287"/>
      <c r="H154" s="333" t="s">
        <v>416</v>
      </c>
      <c r="I154" s="333" t="s">
        <v>378</v>
      </c>
      <c r="J154" s="333">
        <v>50</v>
      </c>
      <c r="K154" s="329"/>
    </row>
    <row r="155" spans="2:11" s="1" customFormat="1" ht="15" customHeight="1">
      <c r="B155" s="308"/>
      <c r="C155" s="333" t="s">
        <v>384</v>
      </c>
      <c r="D155" s="287"/>
      <c r="E155" s="287"/>
      <c r="F155" s="334" t="s">
        <v>376</v>
      </c>
      <c r="G155" s="287"/>
      <c r="H155" s="333" t="s">
        <v>416</v>
      </c>
      <c r="I155" s="333" t="s">
        <v>386</v>
      </c>
      <c r="J155" s="333"/>
      <c r="K155" s="329"/>
    </row>
    <row r="156" spans="2:11" s="1" customFormat="1" ht="15" customHeight="1">
      <c r="B156" s="308"/>
      <c r="C156" s="333" t="s">
        <v>395</v>
      </c>
      <c r="D156" s="287"/>
      <c r="E156" s="287"/>
      <c r="F156" s="334" t="s">
        <v>382</v>
      </c>
      <c r="G156" s="287"/>
      <c r="H156" s="333" t="s">
        <v>416</v>
      </c>
      <c r="I156" s="333" t="s">
        <v>378</v>
      </c>
      <c r="J156" s="333">
        <v>50</v>
      </c>
      <c r="K156" s="329"/>
    </row>
    <row r="157" spans="2:11" s="1" customFormat="1" ht="15" customHeight="1">
      <c r="B157" s="308"/>
      <c r="C157" s="333" t="s">
        <v>403</v>
      </c>
      <c r="D157" s="287"/>
      <c r="E157" s="287"/>
      <c r="F157" s="334" t="s">
        <v>382</v>
      </c>
      <c r="G157" s="287"/>
      <c r="H157" s="333" t="s">
        <v>416</v>
      </c>
      <c r="I157" s="333" t="s">
        <v>378</v>
      </c>
      <c r="J157" s="333">
        <v>50</v>
      </c>
      <c r="K157" s="329"/>
    </row>
    <row r="158" spans="2:11" s="1" customFormat="1" ht="15" customHeight="1">
      <c r="B158" s="308"/>
      <c r="C158" s="333" t="s">
        <v>401</v>
      </c>
      <c r="D158" s="287"/>
      <c r="E158" s="287"/>
      <c r="F158" s="334" t="s">
        <v>382</v>
      </c>
      <c r="G158" s="287"/>
      <c r="H158" s="333" t="s">
        <v>416</v>
      </c>
      <c r="I158" s="333" t="s">
        <v>378</v>
      </c>
      <c r="J158" s="333">
        <v>50</v>
      </c>
      <c r="K158" s="329"/>
    </row>
    <row r="159" spans="2:11" s="1" customFormat="1" ht="15" customHeight="1">
      <c r="B159" s="308"/>
      <c r="C159" s="333" t="s">
        <v>93</v>
      </c>
      <c r="D159" s="287"/>
      <c r="E159" s="287"/>
      <c r="F159" s="334" t="s">
        <v>376</v>
      </c>
      <c r="G159" s="287"/>
      <c r="H159" s="333" t="s">
        <v>438</v>
      </c>
      <c r="I159" s="333" t="s">
        <v>378</v>
      </c>
      <c r="J159" s="333" t="s">
        <v>439</v>
      </c>
      <c r="K159" s="329"/>
    </row>
    <row r="160" spans="2:11" s="1" customFormat="1" ht="15" customHeight="1">
      <c r="B160" s="308"/>
      <c r="C160" s="333" t="s">
        <v>440</v>
      </c>
      <c r="D160" s="287"/>
      <c r="E160" s="287"/>
      <c r="F160" s="334" t="s">
        <v>376</v>
      </c>
      <c r="G160" s="287"/>
      <c r="H160" s="333" t="s">
        <v>441</v>
      </c>
      <c r="I160" s="333" t="s">
        <v>411</v>
      </c>
      <c r="J160" s="333"/>
      <c r="K160" s="329"/>
    </row>
    <row r="161" spans="2:11" s="1" customFormat="1" ht="15" customHeight="1">
      <c r="B161" s="335"/>
      <c r="C161" s="317"/>
      <c r="D161" s="317"/>
      <c r="E161" s="317"/>
      <c r="F161" s="317"/>
      <c r="G161" s="317"/>
      <c r="H161" s="317"/>
      <c r="I161" s="317"/>
      <c r="J161" s="317"/>
      <c r="K161" s="336"/>
    </row>
    <row r="162" spans="2:11" s="1" customFormat="1" ht="18.75" customHeight="1">
      <c r="B162" s="284"/>
      <c r="C162" s="287"/>
      <c r="D162" s="287"/>
      <c r="E162" s="287"/>
      <c r="F162" s="307"/>
      <c r="G162" s="287"/>
      <c r="H162" s="287"/>
      <c r="I162" s="287"/>
      <c r="J162" s="287"/>
      <c r="K162" s="284"/>
    </row>
    <row r="163" spans="2:11" s="1" customFormat="1" ht="18.75" customHeight="1">
      <c r="B163" s="294"/>
      <c r="C163" s="294"/>
      <c r="D163" s="294"/>
      <c r="E163" s="294"/>
      <c r="F163" s="294"/>
      <c r="G163" s="294"/>
      <c r="H163" s="294"/>
      <c r="I163" s="294"/>
      <c r="J163" s="294"/>
      <c r="K163" s="294"/>
    </row>
    <row r="164" spans="2:11" s="1" customFormat="1" ht="7.5" customHeight="1">
      <c r="B164" s="276"/>
      <c r="C164" s="277"/>
      <c r="D164" s="277"/>
      <c r="E164" s="277"/>
      <c r="F164" s="277"/>
      <c r="G164" s="277"/>
      <c r="H164" s="277"/>
      <c r="I164" s="277"/>
      <c r="J164" s="277"/>
      <c r="K164" s="278"/>
    </row>
    <row r="165" spans="2:11" s="1" customFormat="1" ht="45" customHeight="1">
      <c r="B165" s="279"/>
      <c r="C165" s="408" t="s">
        <v>442</v>
      </c>
      <c r="D165" s="408"/>
      <c r="E165" s="408"/>
      <c r="F165" s="408"/>
      <c r="G165" s="408"/>
      <c r="H165" s="408"/>
      <c r="I165" s="408"/>
      <c r="J165" s="408"/>
      <c r="K165" s="280"/>
    </row>
    <row r="166" spans="2:11" s="1" customFormat="1" ht="17.25" customHeight="1">
      <c r="B166" s="279"/>
      <c r="C166" s="300" t="s">
        <v>370</v>
      </c>
      <c r="D166" s="300"/>
      <c r="E166" s="300"/>
      <c r="F166" s="300" t="s">
        <v>371</v>
      </c>
      <c r="G166" s="337"/>
      <c r="H166" s="338" t="s">
        <v>52</v>
      </c>
      <c r="I166" s="338" t="s">
        <v>55</v>
      </c>
      <c r="J166" s="300" t="s">
        <v>372</v>
      </c>
      <c r="K166" s="280"/>
    </row>
    <row r="167" spans="2:11" s="1" customFormat="1" ht="17.25" customHeight="1">
      <c r="B167" s="281"/>
      <c r="C167" s="302" t="s">
        <v>373</v>
      </c>
      <c r="D167" s="302"/>
      <c r="E167" s="302"/>
      <c r="F167" s="303" t="s">
        <v>374</v>
      </c>
      <c r="G167" s="339"/>
      <c r="H167" s="340"/>
      <c r="I167" s="340"/>
      <c r="J167" s="302" t="s">
        <v>375</v>
      </c>
      <c r="K167" s="282"/>
    </row>
    <row r="168" spans="2:11" s="1" customFormat="1" ht="5.25" customHeight="1">
      <c r="B168" s="308"/>
      <c r="C168" s="305"/>
      <c r="D168" s="305"/>
      <c r="E168" s="305"/>
      <c r="F168" s="305"/>
      <c r="G168" s="306"/>
      <c r="H168" s="305"/>
      <c r="I168" s="305"/>
      <c r="J168" s="305"/>
      <c r="K168" s="329"/>
    </row>
    <row r="169" spans="2:11" s="1" customFormat="1" ht="15" customHeight="1">
      <c r="B169" s="308"/>
      <c r="C169" s="287" t="s">
        <v>379</v>
      </c>
      <c r="D169" s="287"/>
      <c r="E169" s="287"/>
      <c r="F169" s="307" t="s">
        <v>376</v>
      </c>
      <c r="G169" s="287"/>
      <c r="H169" s="287" t="s">
        <v>416</v>
      </c>
      <c r="I169" s="287" t="s">
        <v>378</v>
      </c>
      <c r="J169" s="287">
        <v>120</v>
      </c>
      <c r="K169" s="329"/>
    </row>
    <row r="170" spans="2:11" s="1" customFormat="1" ht="15" customHeight="1">
      <c r="B170" s="308"/>
      <c r="C170" s="287" t="s">
        <v>425</v>
      </c>
      <c r="D170" s="287"/>
      <c r="E170" s="287"/>
      <c r="F170" s="307" t="s">
        <v>376</v>
      </c>
      <c r="G170" s="287"/>
      <c r="H170" s="287" t="s">
        <v>426</v>
      </c>
      <c r="I170" s="287" t="s">
        <v>378</v>
      </c>
      <c r="J170" s="287" t="s">
        <v>427</v>
      </c>
      <c r="K170" s="329"/>
    </row>
    <row r="171" spans="2:11" s="1" customFormat="1" ht="15" customHeight="1">
      <c r="B171" s="308"/>
      <c r="C171" s="287" t="s">
        <v>81</v>
      </c>
      <c r="D171" s="287"/>
      <c r="E171" s="287"/>
      <c r="F171" s="307" t="s">
        <v>376</v>
      </c>
      <c r="G171" s="287"/>
      <c r="H171" s="287" t="s">
        <v>443</v>
      </c>
      <c r="I171" s="287" t="s">
        <v>378</v>
      </c>
      <c r="J171" s="287" t="s">
        <v>427</v>
      </c>
      <c r="K171" s="329"/>
    </row>
    <row r="172" spans="2:11" s="1" customFormat="1" ht="15" customHeight="1">
      <c r="B172" s="308"/>
      <c r="C172" s="287" t="s">
        <v>381</v>
      </c>
      <c r="D172" s="287"/>
      <c r="E172" s="287"/>
      <c r="F172" s="307" t="s">
        <v>382</v>
      </c>
      <c r="G172" s="287"/>
      <c r="H172" s="287" t="s">
        <v>443</v>
      </c>
      <c r="I172" s="287" t="s">
        <v>378</v>
      </c>
      <c r="J172" s="287">
        <v>50</v>
      </c>
      <c r="K172" s="329"/>
    </row>
    <row r="173" spans="2:11" s="1" customFormat="1" ht="15" customHeight="1">
      <c r="B173" s="308"/>
      <c r="C173" s="287" t="s">
        <v>384</v>
      </c>
      <c r="D173" s="287"/>
      <c r="E173" s="287"/>
      <c r="F173" s="307" t="s">
        <v>376</v>
      </c>
      <c r="G173" s="287"/>
      <c r="H173" s="287" t="s">
        <v>443</v>
      </c>
      <c r="I173" s="287" t="s">
        <v>386</v>
      </c>
      <c r="J173" s="287"/>
      <c r="K173" s="329"/>
    </row>
    <row r="174" spans="2:11" s="1" customFormat="1" ht="15" customHeight="1">
      <c r="B174" s="308"/>
      <c r="C174" s="287" t="s">
        <v>395</v>
      </c>
      <c r="D174" s="287"/>
      <c r="E174" s="287"/>
      <c r="F174" s="307" t="s">
        <v>382</v>
      </c>
      <c r="G174" s="287"/>
      <c r="H174" s="287" t="s">
        <v>443</v>
      </c>
      <c r="I174" s="287" t="s">
        <v>378</v>
      </c>
      <c r="J174" s="287">
        <v>50</v>
      </c>
      <c r="K174" s="329"/>
    </row>
    <row r="175" spans="2:11" s="1" customFormat="1" ht="15" customHeight="1">
      <c r="B175" s="308"/>
      <c r="C175" s="287" t="s">
        <v>403</v>
      </c>
      <c r="D175" s="287"/>
      <c r="E175" s="287"/>
      <c r="F175" s="307" t="s">
        <v>382</v>
      </c>
      <c r="G175" s="287"/>
      <c r="H175" s="287" t="s">
        <v>443</v>
      </c>
      <c r="I175" s="287" t="s">
        <v>378</v>
      </c>
      <c r="J175" s="287">
        <v>50</v>
      </c>
      <c r="K175" s="329"/>
    </row>
    <row r="176" spans="2:11" s="1" customFormat="1" ht="15" customHeight="1">
      <c r="B176" s="308"/>
      <c r="C176" s="287" t="s">
        <v>401</v>
      </c>
      <c r="D176" s="287"/>
      <c r="E176" s="287"/>
      <c r="F176" s="307" t="s">
        <v>382</v>
      </c>
      <c r="G176" s="287"/>
      <c r="H176" s="287" t="s">
        <v>443</v>
      </c>
      <c r="I176" s="287" t="s">
        <v>378</v>
      </c>
      <c r="J176" s="287">
        <v>50</v>
      </c>
      <c r="K176" s="329"/>
    </row>
    <row r="177" spans="2:11" s="1" customFormat="1" ht="15" customHeight="1">
      <c r="B177" s="308"/>
      <c r="C177" s="287" t="s">
        <v>107</v>
      </c>
      <c r="D177" s="287"/>
      <c r="E177" s="287"/>
      <c r="F177" s="307" t="s">
        <v>376</v>
      </c>
      <c r="G177" s="287"/>
      <c r="H177" s="287" t="s">
        <v>444</v>
      </c>
      <c r="I177" s="287" t="s">
        <v>445</v>
      </c>
      <c r="J177" s="287"/>
      <c r="K177" s="329"/>
    </row>
    <row r="178" spans="2:11" s="1" customFormat="1" ht="15" customHeight="1">
      <c r="B178" s="308"/>
      <c r="C178" s="287" t="s">
        <v>55</v>
      </c>
      <c r="D178" s="287"/>
      <c r="E178" s="287"/>
      <c r="F178" s="307" t="s">
        <v>376</v>
      </c>
      <c r="G178" s="287"/>
      <c r="H178" s="287" t="s">
        <v>446</v>
      </c>
      <c r="I178" s="287" t="s">
        <v>447</v>
      </c>
      <c r="J178" s="287">
        <v>1</v>
      </c>
      <c r="K178" s="329"/>
    </row>
    <row r="179" spans="2:11" s="1" customFormat="1" ht="15" customHeight="1">
      <c r="B179" s="308"/>
      <c r="C179" s="287" t="s">
        <v>51</v>
      </c>
      <c r="D179" s="287"/>
      <c r="E179" s="287"/>
      <c r="F179" s="307" t="s">
        <v>376</v>
      </c>
      <c r="G179" s="287"/>
      <c r="H179" s="287" t="s">
        <v>448</v>
      </c>
      <c r="I179" s="287" t="s">
        <v>378</v>
      </c>
      <c r="J179" s="287">
        <v>20</v>
      </c>
      <c r="K179" s="329"/>
    </row>
    <row r="180" spans="2:11" s="1" customFormat="1" ht="15" customHeight="1">
      <c r="B180" s="308"/>
      <c r="C180" s="287" t="s">
        <v>52</v>
      </c>
      <c r="D180" s="287"/>
      <c r="E180" s="287"/>
      <c r="F180" s="307" t="s">
        <v>376</v>
      </c>
      <c r="G180" s="287"/>
      <c r="H180" s="287" t="s">
        <v>449</v>
      </c>
      <c r="I180" s="287" t="s">
        <v>378</v>
      </c>
      <c r="J180" s="287">
        <v>255</v>
      </c>
      <c r="K180" s="329"/>
    </row>
    <row r="181" spans="2:11" s="1" customFormat="1" ht="15" customHeight="1">
      <c r="B181" s="308"/>
      <c r="C181" s="287" t="s">
        <v>108</v>
      </c>
      <c r="D181" s="287"/>
      <c r="E181" s="287"/>
      <c r="F181" s="307" t="s">
        <v>376</v>
      </c>
      <c r="G181" s="287"/>
      <c r="H181" s="287" t="s">
        <v>340</v>
      </c>
      <c r="I181" s="287" t="s">
        <v>378</v>
      </c>
      <c r="J181" s="287">
        <v>10</v>
      </c>
      <c r="K181" s="329"/>
    </row>
    <row r="182" spans="2:11" s="1" customFormat="1" ht="15" customHeight="1">
      <c r="B182" s="308"/>
      <c r="C182" s="287" t="s">
        <v>109</v>
      </c>
      <c r="D182" s="287"/>
      <c r="E182" s="287"/>
      <c r="F182" s="307" t="s">
        <v>376</v>
      </c>
      <c r="G182" s="287"/>
      <c r="H182" s="287" t="s">
        <v>450</v>
      </c>
      <c r="I182" s="287" t="s">
        <v>411</v>
      </c>
      <c r="J182" s="287"/>
      <c r="K182" s="329"/>
    </row>
    <row r="183" spans="2:11" s="1" customFormat="1" ht="15" customHeight="1">
      <c r="B183" s="308"/>
      <c r="C183" s="287" t="s">
        <v>451</v>
      </c>
      <c r="D183" s="287"/>
      <c r="E183" s="287"/>
      <c r="F183" s="307" t="s">
        <v>376</v>
      </c>
      <c r="G183" s="287"/>
      <c r="H183" s="287" t="s">
        <v>452</v>
      </c>
      <c r="I183" s="287" t="s">
        <v>411</v>
      </c>
      <c r="J183" s="287"/>
      <c r="K183" s="329"/>
    </row>
    <row r="184" spans="2:11" s="1" customFormat="1" ht="15" customHeight="1">
      <c r="B184" s="308"/>
      <c r="C184" s="287" t="s">
        <v>440</v>
      </c>
      <c r="D184" s="287"/>
      <c r="E184" s="287"/>
      <c r="F184" s="307" t="s">
        <v>376</v>
      </c>
      <c r="G184" s="287"/>
      <c r="H184" s="287" t="s">
        <v>453</v>
      </c>
      <c r="I184" s="287" t="s">
        <v>411</v>
      </c>
      <c r="J184" s="287"/>
      <c r="K184" s="329"/>
    </row>
    <row r="185" spans="2:11" s="1" customFormat="1" ht="15" customHeight="1">
      <c r="B185" s="308"/>
      <c r="C185" s="287" t="s">
        <v>111</v>
      </c>
      <c r="D185" s="287"/>
      <c r="E185" s="287"/>
      <c r="F185" s="307" t="s">
        <v>382</v>
      </c>
      <c r="G185" s="287"/>
      <c r="H185" s="287" t="s">
        <v>454</v>
      </c>
      <c r="I185" s="287" t="s">
        <v>378</v>
      </c>
      <c r="J185" s="287">
        <v>50</v>
      </c>
      <c r="K185" s="329"/>
    </row>
    <row r="186" spans="2:11" s="1" customFormat="1" ht="15" customHeight="1">
      <c r="B186" s="308"/>
      <c r="C186" s="287" t="s">
        <v>455</v>
      </c>
      <c r="D186" s="287"/>
      <c r="E186" s="287"/>
      <c r="F186" s="307" t="s">
        <v>382</v>
      </c>
      <c r="G186" s="287"/>
      <c r="H186" s="287" t="s">
        <v>456</v>
      </c>
      <c r="I186" s="287" t="s">
        <v>457</v>
      </c>
      <c r="J186" s="287"/>
      <c r="K186" s="329"/>
    </row>
    <row r="187" spans="2:11" s="1" customFormat="1" ht="15" customHeight="1">
      <c r="B187" s="308"/>
      <c r="C187" s="287" t="s">
        <v>458</v>
      </c>
      <c r="D187" s="287"/>
      <c r="E187" s="287"/>
      <c r="F187" s="307" t="s">
        <v>382</v>
      </c>
      <c r="G187" s="287"/>
      <c r="H187" s="287" t="s">
        <v>459</v>
      </c>
      <c r="I187" s="287" t="s">
        <v>457</v>
      </c>
      <c r="J187" s="287"/>
      <c r="K187" s="329"/>
    </row>
    <row r="188" spans="2:11" s="1" customFormat="1" ht="15" customHeight="1">
      <c r="B188" s="308"/>
      <c r="C188" s="287" t="s">
        <v>460</v>
      </c>
      <c r="D188" s="287"/>
      <c r="E188" s="287"/>
      <c r="F188" s="307" t="s">
        <v>382</v>
      </c>
      <c r="G188" s="287"/>
      <c r="H188" s="287" t="s">
        <v>461</v>
      </c>
      <c r="I188" s="287" t="s">
        <v>457</v>
      </c>
      <c r="J188" s="287"/>
      <c r="K188" s="329"/>
    </row>
    <row r="189" spans="2:11" s="1" customFormat="1" ht="15" customHeight="1">
      <c r="B189" s="308"/>
      <c r="C189" s="341" t="s">
        <v>462</v>
      </c>
      <c r="D189" s="287"/>
      <c r="E189" s="287"/>
      <c r="F189" s="307" t="s">
        <v>382</v>
      </c>
      <c r="G189" s="287"/>
      <c r="H189" s="287" t="s">
        <v>463</v>
      </c>
      <c r="I189" s="287" t="s">
        <v>464</v>
      </c>
      <c r="J189" s="342" t="s">
        <v>465</v>
      </c>
      <c r="K189" s="329"/>
    </row>
    <row r="190" spans="2:11" s="1" customFormat="1" ht="15" customHeight="1">
      <c r="B190" s="308"/>
      <c r="C190" s="293" t="s">
        <v>40</v>
      </c>
      <c r="D190" s="287"/>
      <c r="E190" s="287"/>
      <c r="F190" s="307" t="s">
        <v>376</v>
      </c>
      <c r="G190" s="287"/>
      <c r="H190" s="284" t="s">
        <v>466</v>
      </c>
      <c r="I190" s="287" t="s">
        <v>467</v>
      </c>
      <c r="J190" s="287"/>
      <c r="K190" s="329"/>
    </row>
    <row r="191" spans="2:11" s="1" customFormat="1" ht="15" customHeight="1">
      <c r="B191" s="308"/>
      <c r="C191" s="293" t="s">
        <v>468</v>
      </c>
      <c r="D191" s="287"/>
      <c r="E191" s="287"/>
      <c r="F191" s="307" t="s">
        <v>376</v>
      </c>
      <c r="G191" s="287"/>
      <c r="H191" s="287" t="s">
        <v>469</v>
      </c>
      <c r="I191" s="287" t="s">
        <v>411</v>
      </c>
      <c r="J191" s="287"/>
      <c r="K191" s="329"/>
    </row>
    <row r="192" spans="2:11" s="1" customFormat="1" ht="15" customHeight="1">
      <c r="B192" s="308"/>
      <c r="C192" s="293" t="s">
        <v>470</v>
      </c>
      <c r="D192" s="287"/>
      <c r="E192" s="287"/>
      <c r="F192" s="307" t="s">
        <v>376</v>
      </c>
      <c r="G192" s="287"/>
      <c r="H192" s="287" t="s">
        <v>471</v>
      </c>
      <c r="I192" s="287" t="s">
        <v>411</v>
      </c>
      <c r="J192" s="287"/>
      <c r="K192" s="329"/>
    </row>
    <row r="193" spans="2:11" s="1" customFormat="1" ht="15" customHeight="1">
      <c r="B193" s="308"/>
      <c r="C193" s="293" t="s">
        <v>472</v>
      </c>
      <c r="D193" s="287"/>
      <c r="E193" s="287"/>
      <c r="F193" s="307" t="s">
        <v>382</v>
      </c>
      <c r="G193" s="287"/>
      <c r="H193" s="287" t="s">
        <v>473</v>
      </c>
      <c r="I193" s="287" t="s">
        <v>411</v>
      </c>
      <c r="J193" s="287"/>
      <c r="K193" s="329"/>
    </row>
    <row r="194" spans="2:11" s="1" customFormat="1" ht="15" customHeight="1">
      <c r="B194" s="335"/>
      <c r="C194" s="343"/>
      <c r="D194" s="317"/>
      <c r="E194" s="317"/>
      <c r="F194" s="317"/>
      <c r="G194" s="317"/>
      <c r="H194" s="317"/>
      <c r="I194" s="317"/>
      <c r="J194" s="317"/>
      <c r="K194" s="336"/>
    </row>
    <row r="195" spans="2:11" s="1" customFormat="1" ht="18.75" customHeight="1">
      <c r="B195" s="284"/>
      <c r="C195" s="287"/>
      <c r="D195" s="287"/>
      <c r="E195" s="287"/>
      <c r="F195" s="307"/>
      <c r="G195" s="287"/>
      <c r="H195" s="287"/>
      <c r="I195" s="287"/>
      <c r="J195" s="287"/>
      <c r="K195" s="284"/>
    </row>
    <row r="196" spans="2:11" s="1" customFormat="1" ht="18.75" customHeight="1">
      <c r="B196" s="284"/>
      <c r="C196" s="287"/>
      <c r="D196" s="287"/>
      <c r="E196" s="287"/>
      <c r="F196" s="307"/>
      <c r="G196" s="287"/>
      <c r="H196" s="287"/>
      <c r="I196" s="287"/>
      <c r="J196" s="287"/>
      <c r="K196" s="284"/>
    </row>
    <row r="197" spans="2:11" s="1" customFormat="1" ht="18.75" customHeight="1">
      <c r="B197" s="294"/>
      <c r="C197" s="294"/>
      <c r="D197" s="294"/>
      <c r="E197" s="294"/>
      <c r="F197" s="294"/>
      <c r="G197" s="294"/>
      <c r="H197" s="294"/>
      <c r="I197" s="294"/>
      <c r="J197" s="294"/>
      <c r="K197" s="294"/>
    </row>
    <row r="198" spans="2:11" s="1" customFormat="1" ht="13.5">
      <c r="B198" s="276"/>
      <c r="C198" s="277"/>
      <c r="D198" s="277"/>
      <c r="E198" s="277"/>
      <c r="F198" s="277"/>
      <c r="G198" s="277"/>
      <c r="H198" s="277"/>
      <c r="I198" s="277"/>
      <c r="J198" s="277"/>
      <c r="K198" s="278"/>
    </row>
    <row r="199" spans="2:11" s="1" customFormat="1" ht="21">
      <c r="B199" s="279"/>
      <c r="C199" s="408" t="s">
        <v>474</v>
      </c>
      <c r="D199" s="408"/>
      <c r="E199" s="408"/>
      <c r="F199" s="408"/>
      <c r="G199" s="408"/>
      <c r="H199" s="408"/>
      <c r="I199" s="408"/>
      <c r="J199" s="408"/>
      <c r="K199" s="280"/>
    </row>
    <row r="200" spans="2:11" s="1" customFormat="1" ht="25.5" customHeight="1">
      <c r="B200" s="279"/>
      <c r="C200" s="344" t="s">
        <v>475</v>
      </c>
      <c r="D200" s="344"/>
      <c r="E200" s="344"/>
      <c r="F200" s="344" t="s">
        <v>476</v>
      </c>
      <c r="G200" s="345"/>
      <c r="H200" s="409" t="s">
        <v>477</v>
      </c>
      <c r="I200" s="409"/>
      <c r="J200" s="409"/>
      <c r="K200" s="280"/>
    </row>
    <row r="201" spans="2:11" s="1" customFormat="1" ht="5.25" customHeight="1">
      <c r="B201" s="308"/>
      <c r="C201" s="305"/>
      <c r="D201" s="305"/>
      <c r="E201" s="305"/>
      <c r="F201" s="305"/>
      <c r="G201" s="287"/>
      <c r="H201" s="305"/>
      <c r="I201" s="305"/>
      <c r="J201" s="305"/>
      <c r="K201" s="329"/>
    </row>
    <row r="202" spans="2:11" s="1" customFormat="1" ht="15" customHeight="1">
      <c r="B202" s="308"/>
      <c r="C202" s="287" t="s">
        <v>467</v>
      </c>
      <c r="D202" s="287"/>
      <c r="E202" s="287"/>
      <c r="F202" s="307" t="s">
        <v>41</v>
      </c>
      <c r="G202" s="287"/>
      <c r="H202" s="410" t="s">
        <v>478</v>
      </c>
      <c r="I202" s="410"/>
      <c r="J202" s="410"/>
      <c r="K202" s="329"/>
    </row>
    <row r="203" spans="2:11" s="1" customFormat="1" ht="15" customHeight="1">
      <c r="B203" s="308"/>
      <c r="C203" s="314"/>
      <c r="D203" s="287"/>
      <c r="E203" s="287"/>
      <c r="F203" s="307" t="s">
        <v>42</v>
      </c>
      <c r="G203" s="287"/>
      <c r="H203" s="410" t="s">
        <v>479</v>
      </c>
      <c r="I203" s="410"/>
      <c r="J203" s="410"/>
      <c r="K203" s="329"/>
    </row>
    <row r="204" spans="2:11" s="1" customFormat="1" ht="15" customHeight="1">
      <c r="B204" s="308"/>
      <c r="C204" s="314"/>
      <c r="D204" s="287"/>
      <c r="E204" s="287"/>
      <c r="F204" s="307" t="s">
        <v>45</v>
      </c>
      <c r="G204" s="287"/>
      <c r="H204" s="410" t="s">
        <v>480</v>
      </c>
      <c r="I204" s="410"/>
      <c r="J204" s="410"/>
      <c r="K204" s="329"/>
    </row>
    <row r="205" spans="2:11" s="1" customFormat="1" ht="15" customHeight="1">
      <c r="B205" s="308"/>
      <c r="C205" s="287"/>
      <c r="D205" s="287"/>
      <c r="E205" s="287"/>
      <c r="F205" s="307" t="s">
        <v>43</v>
      </c>
      <c r="G205" s="287"/>
      <c r="H205" s="410" t="s">
        <v>481</v>
      </c>
      <c r="I205" s="410"/>
      <c r="J205" s="410"/>
      <c r="K205" s="329"/>
    </row>
    <row r="206" spans="2:11" s="1" customFormat="1" ht="15" customHeight="1">
      <c r="B206" s="308"/>
      <c r="C206" s="287"/>
      <c r="D206" s="287"/>
      <c r="E206" s="287"/>
      <c r="F206" s="307" t="s">
        <v>44</v>
      </c>
      <c r="G206" s="287"/>
      <c r="H206" s="410" t="s">
        <v>482</v>
      </c>
      <c r="I206" s="410"/>
      <c r="J206" s="410"/>
      <c r="K206" s="329"/>
    </row>
    <row r="207" spans="2:11" s="1" customFormat="1" ht="15" customHeight="1">
      <c r="B207" s="308"/>
      <c r="C207" s="287"/>
      <c r="D207" s="287"/>
      <c r="E207" s="287"/>
      <c r="F207" s="307"/>
      <c r="G207" s="287"/>
      <c r="H207" s="287"/>
      <c r="I207" s="287"/>
      <c r="J207" s="287"/>
      <c r="K207" s="329"/>
    </row>
    <row r="208" spans="2:11" s="1" customFormat="1" ht="15" customHeight="1">
      <c r="B208" s="308"/>
      <c r="C208" s="287" t="s">
        <v>423</v>
      </c>
      <c r="D208" s="287"/>
      <c r="E208" s="287"/>
      <c r="F208" s="307" t="s">
        <v>76</v>
      </c>
      <c r="G208" s="287"/>
      <c r="H208" s="410" t="s">
        <v>483</v>
      </c>
      <c r="I208" s="410"/>
      <c r="J208" s="410"/>
      <c r="K208" s="329"/>
    </row>
    <row r="209" spans="2:11" s="1" customFormat="1" ht="15" customHeight="1">
      <c r="B209" s="308"/>
      <c r="C209" s="314"/>
      <c r="D209" s="287"/>
      <c r="E209" s="287"/>
      <c r="F209" s="307" t="s">
        <v>321</v>
      </c>
      <c r="G209" s="287"/>
      <c r="H209" s="410" t="s">
        <v>322</v>
      </c>
      <c r="I209" s="410"/>
      <c r="J209" s="410"/>
      <c r="K209" s="329"/>
    </row>
    <row r="210" spans="2:11" s="1" customFormat="1" ht="15" customHeight="1">
      <c r="B210" s="308"/>
      <c r="C210" s="287"/>
      <c r="D210" s="287"/>
      <c r="E210" s="287"/>
      <c r="F210" s="307" t="s">
        <v>319</v>
      </c>
      <c r="G210" s="287"/>
      <c r="H210" s="410" t="s">
        <v>484</v>
      </c>
      <c r="I210" s="410"/>
      <c r="J210" s="410"/>
      <c r="K210" s="329"/>
    </row>
    <row r="211" spans="2:11" s="1" customFormat="1" ht="15" customHeight="1">
      <c r="B211" s="346"/>
      <c r="C211" s="314"/>
      <c r="D211" s="314"/>
      <c r="E211" s="314"/>
      <c r="F211" s="307" t="s">
        <v>86</v>
      </c>
      <c r="G211" s="293"/>
      <c r="H211" s="411" t="s">
        <v>87</v>
      </c>
      <c r="I211" s="411"/>
      <c r="J211" s="411"/>
      <c r="K211" s="347"/>
    </row>
    <row r="212" spans="2:11" s="1" customFormat="1" ht="15" customHeight="1">
      <c r="B212" s="346"/>
      <c r="C212" s="314"/>
      <c r="D212" s="314"/>
      <c r="E212" s="314"/>
      <c r="F212" s="307" t="s">
        <v>323</v>
      </c>
      <c r="G212" s="293"/>
      <c r="H212" s="411" t="s">
        <v>485</v>
      </c>
      <c r="I212" s="411"/>
      <c r="J212" s="411"/>
      <c r="K212" s="347"/>
    </row>
    <row r="213" spans="2:11" s="1" customFormat="1" ht="15" customHeight="1">
      <c r="B213" s="346"/>
      <c r="C213" s="314"/>
      <c r="D213" s="314"/>
      <c r="E213" s="314"/>
      <c r="F213" s="348"/>
      <c r="G213" s="293"/>
      <c r="H213" s="349"/>
      <c r="I213" s="349"/>
      <c r="J213" s="349"/>
      <c r="K213" s="347"/>
    </row>
    <row r="214" spans="2:11" s="1" customFormat="1" ht="15" customHeight="1">
      <c r="B214" s="346"/>
      <c r="C214" s="287" t="s">
        <v>447</v>
      </c>
      <c r="D214" s="314"/>
      <c r="E214" s="314"/>
      <c r="F214" s="307">
        <v>1</v>
      </c>
      <c r="G214" s="293"/>
      <c r="H214" s="411" t="s">
        <v>486</v>
      </c>
      <c r="I214" s="411"/>
      <c r="J214" s="411"/>
      <c r="K214" s="347"/>
    </row>
    <row r="215" spans="2:11" s="1" customFormat="1" ht="15" customHeight="1">
      <c r="B215" s="346"/>
      <c r="C215" s="314"/>
      <c r="D215" s="314"/>
      <c r="E215" s="314"/>
      <c r="F215" s="307">
        <v>2</v>
      </c>
      <c r="G215" s="293"/>
      <c r="H215" s="411" t="s">
        <v>487</v>
      </c>
      <c r="I215" s="411"/>
      <c r="J215" s="411"/>
      <c r="K215" s="347"/>
    </row>
    <row r="216" spans="2:11" s="1" customFormat="1" ht="15" customHeight="1">
      <c r="B216" s="346"/>
      <c r="C216" s="314"/>
      <c r="D216" s="314"/>
      <c r="E216" s="314"/>
      <c r="F216" s="307">
        <v>3</v>
      </c>
      <c r="G216" s="293"/>
      <c r="H216" s="411" t="s">
        <v>488</v>
      </c>
      <c r="I216" s="411"/>
      <c r="J216" s="411"/>
      <c r="K216" s="347"/>
    </row>
    <row r="217" spans="2:11" s="1" customFormat="1" ht="15" customHeight="1">
      <c r="B217" s="346"/>
      <c r="C217" s="314"/>
      <c r="D217" s="314"/>
      <c r="E217" s="314"/>
      <c r="F217" s="307">
        <v>4</v>
      </c>
      <c r="G217" s="293"/>
      <c r="H217" s="411" t="s">
        <v>489</v>
      </c>
      <c r="I217" s="411"/>
      <c r="J217" s="411"/>
      <c r="K217" s="347"/>
    </row>
    <row r="218" spans="2:11" s="1" customFormat="1" ht="12.75" customHeight="1">
      <c r="B218" s="350"/>
      <c r="C218" s="351"/>
      <c r="D218" s="351"/>
      <c r="E218" s="351"/>
      <c r="F218" s="351"/>
      <c r="G218" s="351"/>
      <c r="H218" s="351"/>
      <c r="I218" s="351"/>
      <c r="J218" s="351"/>
      <c r="K218" s="352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SO 01 - Komunikace</vt:lpstr>
      <vt:lpstr>PODLOZI - Výměna podloží ...</vt:lpstr>
      <vt:lpstr>VON - Vedlejší a ostatní ...</vt:lpstr>
      <vt:lpstr>Pokyny pro vyplnění</vt:lpstr>
      <vt:lpstr>'PODLOZI - Výměna podloží ...'!Názvy_tisku</vt:lpstr>
      <vt:lpstr>'Rekapitulace stavby'!Názvy_tisku</vt:lpstr>
      <vt:lpstr>'SO 01 - Komunikace'!Názvy_tisku</vt:lpstr>
      <vt:lpstr>'VON - Vedlejší a ostatní ...'!Názvy_tisku</vt:lpstr>
      <vt:lpstr>'PODLOZI - Výměna podloží ...'!Oblast_tisku</vt:lpstr>
      <vt:lpstr>'Pokyny pro vyplnění'!Oblast_tisku</vt:lpstr>
      <vt:lpstr>'Rekapitulace stavby'!Oblast_tisku</vt:lpstr>
      <vt:lpstr>'SO 01 - Komunikace'!Oblast_tisku</vt:lpstr>
      <vt:lpstr>'VON - Vedlejší a ostatní 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Divín Pavel</dc:creator>
  <cp:lastModifiedBy>PM</cp:lastModifiedBy>
  <cp:lastPrinted>2020-03-19T16:15:51Z</cp:lastPrinted>
  <dcterms:created xsi:type="dcterms:W3CDTF">2020-03-19T04:33:04Z</dcterms:created>
  <dcterms:modified xsi:type="dcterms:W3CDTF">2020-03-19T16:15:53Z</dcterms:modified>
</cp:coreProperties>
</file>