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70" windowWidth="24615" windowHeight="11700"/>
  </bookViews>
  <sheets>
    <sheet name="Rekapitulace stavby" sheetId="1" r:id="rId1"/>
    <sheet name="SO 01 - Komunikace" sheetId="2" r:id="rId2"/>
    <sheet name="PODLOZI - Výměna podloží ..." sheetId="3" r:id="rId3"/>
    <sheet name="VON - Vedlejší a ostatní ..." sheetId="4" r:id="rId4"/>
    <sheet name="Pokyny pro vyplnění" sheetId="5" r:id="rId5"/>
  </sheets>
  <definedNames>
    <definedName name="_xlnm._FilterDatabase" localSheetId="2" hidden="1">'PODLOZI - Výměna podloží ...'!$C$93:$K$179</definedName>
    <definedName name="_xlnm._FilterDatabase" localSheetId="1" hidden="1">'SO 01 - Komunikace'!$C$91:$K$209</definedName>
    <definedName name="_xlnm._FilterDatabase" localSheetId="3" hidden="1">'VON - Vedlejší a ostatní ...'!$C$83:$K$133</definedName>
    <definedName name="_xlnm.Print_Titles" localSheetId="2">'PODLOZI - Výměna podloží ...'!$93:$93</definedName>
    <definedName name="_xlnm.Print_Titles" localSheetId="0">'Rekapitulace stavby'!$52:$52</definedName>
    <definedName name="_xlnm.Print_Titles" localSheetId="1">'SO 01 - Komunikace'!$91:$91</definedName>
    <definedName name="_xlnm.Print_Titles" localSheetId="3">'VON - Vedlejší a ostatní ...'!$83:$83</definedName>
    <definedName name="_xlnm.Print_Area" localSheetId="2">'PODLOZI - Výměna podloží ...'!$C$4:$J$41,'PODLOZI - Výměna podloží ...'!$C$47:$J$73,'PODLOZI - Výměna podloží ...'!$C$79:$K$179</definedName>
    <definedName name="_xlnm.Print_Area" localSheetId="4">'Pokyny pro vyplnění'!$B$2:$K$71,'Pokyny pro vyplnění'!$B$74:$K$118,'Pokyny pro vyplnění'!$B$121:$K$190,'Pokyny pro vyplnění'!$B$198:$K$218</definedName>
    <definedName name="_xlnm.Print_Area" localSheetId="0">'Rekapitulace stavby'!$D$4:$AO$36,'Rekapitulace stavby'!$C$42:$AQ$59</definedName>
    <definedName name="_xlnm.Print_Area" localSheetId="1">'SO 01 - Komunikace'!$C$4:$J$39,'SO 01 - Komunikace'!$C$45:$J$73,'SO 01 - Komunikace'!$C$79:$K$209</definedName>
    <definedName name="_xlnm.Print_Area" localSheetId="3">'VON - Vedlejší a ostatní ...'!$C$4:$J$39,'VON - Vedlejší a ostatní ...'!$C$45:$J$65,'VON - Vedlejší a ostatní ...'!$C$71:$K$133</definedName>
  </definedNames>
  <calcPr calcId="144525"/>
</workbook>
</file>

<file path=xl/calcChain.xml><?xml version="1.0" encoding="utf-8"?>
<calcChain xmlns="http://schemas.openxmlformats.org/spreadsheetml/2006/main">
  <c r="J37" i="4" l="1"/>
  <c r="J36" i="4"/>
  <c r="AY58" i="1" s="1"/>
  <c r="J35" i="4"/>
  <c r="AX58" i="1"/>
  <c r="BI131" i="4"/>
  <c r="BH131" i="4"/>
  <c r="BG131" i="4"/>
  <c r="BF131" i="4"/>
  <c r="T131" i="4"/>
  <c r="T130" i="4"/>
  <c r="R131" i="4"/>
  <c r="R130" i="4"/>
  <c r="P131" i="4"/>
  <c r="P130" i="4" s="1"/>
  <c r="BI127" i="4"/>
  <c r="BH127" i="4"/>
  <c r="BG127" i="4"/>
  <c r="BF127" i="4"/>
  <c r="T127" i="4"/>
  <c r="R127" i="4"/>
  <c r="P127" i="4"/>
  <c r="BI124" i="4"/>
  <c r="BH124" i="4"/>
  <c r="BG124" i="4"/>
  <c r="BF124" i="4"/>
  <c r="T124" i="4"/>
  <c r="R124" i="4"/>
  <c r="P124" i="4"/>
  <c r="BI121" i="4"/>
  <c r="BH121" i="4"/>
  <c r="BG121" i="4"/>
  <c r="BF121" i="4"/>
  <c r="T121" i="4"/>
  <c r="R121" i="4"/>
  <c r="P121" i="4"/>
  <c r="BI118" i="4"/>
  <c r="BH118" i="4"/>
  <c r="BG118" i="4"/>
  <c r="BF118" i="4"/>
  <c r="T118" i="4"/>
  <c r="R118" i="4"/>
  <c r="P118" i="4"/>
  <c r="BI115" i="4"/>
  <c r="BH115" i="4"/>
  <c r="BG115" i="4"/>
  <c r="BF115" i="4"/>
  <c r="T115" i="4"/>
  <c r="R115" i="4"/>
  <c r="P115" i="4"/>
  <c r="BI111" i="4"/>
  <c r="BH111" i="4"/>
  <c r="BG111" i="4"/>
  <c r="BF111" i="4"/>
  <c r="T111" i="4"/>
  <c r="R111" i="4"/>
  <c r="P111" i="4"/>
  <c r="BI108" i="4"/>
  <c r="BH108" i="4"/>
  <c r="BG108" i="4"/>
  <c r="BF108" i="4"/>
  <c r="T108" i="4"/>
  <c r="R108" i="4"/>
  <c r="P108" i="4"/>
  <c r="BI105" i="4"/>
  <c r="BH105" i="4"/>
  <c r="BG105" i="4"/>
  <c r="BF105" i="4"/>
  <c r="T105" i="4"/>
  <c r="R105" i="4"/>
  <c r="P105" i="4"/>
  <c r="BI102" i="4"/>
  <c r="BH102" i="4"/>
  <c r="BG102" i="4"/>
  <c r="BF102" i="4"/>
  <c r="T102" i="4"/>
  <c r="R102" i="4"/>
  <c r="P102" i="4"/>
  <c r="BI99" i="4"/>
  <c r="BH99" i="4"/>
  <c r="BG99" i="4"/>
  <c r="BF99" i="4"/>
  <c r="T99" i="4"/>
  <c r="R99" i="4"/>
  <c r="P99" i="4"/>
  <c r="BI96" i="4"/>
  <c r="BH96" i="4"/>
  <c r="BG96" i="4"/>
  <c r="BF96" i="4"/>
  <c r="T96" i="4"/>
  <c r="R96" i="4"/>
  <c r="P96" i="4"/>
  <c r="BI94" i="4"/>
  <c r="BH94" i="4"/>
  <c r="BG94" i="4"/>
  <c r="BF94" i="4"/>
  <c r="T94" i="4"/>
  <c r="R94" i="4"/>
  <c r="P94" i="4"/>
  <c r="BI90" i="4"/>
  <c r="BH90" i="4"/>
  <c r="BG90" i="4"/>
  <c r="BF90" i="4"/>
  <c r="T90" i="4"/>
  <c r="R90" i="4"/>
  <c r="P90" i="4"/>
  <c r="BI87" i="4"/>
  <c r="BH87" i="4"/>
  <c r="BG87" i="4"/>
  <c r="BF87" i="4"/>
  <c r="T87" i="4"/>
  <c r="R87" i="4"/>
  <c r="P87" i="4"/>
  <c r="F78" i="4"/>
  <c r="E76" i="4"/>
  <c r="F52" i="4"/>
  <c r="E50" i="4"/>
  <c r="J24" i="4"/>
  <c r="E24" i="4"/>
  <c r="J81" i="4" s="1"/>
  <c r="J23" i="4"/>
  <c r="J21" i="4"/>
  <c r="E21" i="4"/>
  <c r="J54" i="4" s="1"/>
  <c r="J20" i="4"/>
  <c r="J18" i="4"/>
  <c r="E18" i="4"/>
  <c r="F81" i="4"/>
  <c r="J17" i="4"/>
  <c r="J15" i="4"/>
  <c r="E15" i="4"/>
  <c r="F80" i="4" s="1"/>
  <c r="J14" i="4"/>
  <c r="J12" i="4"/>
  <c r="J78" i="4" s="1"/>
  <c r="E7" i="4"/>
  <c r="E74" i="4"/>
  <c r="J39" i="3"/>
  <c r="J38" i="3"/>
  <c r="AY57" i="1"/>
  <c r="J37" i="3"/>
  <c r="AX57" i="1" s="1"/>
  <c r="BI179" i="3"/>
  <c r="BH179" i="3"/>
  <c r="BG179" i="3"/>
  <c r="BF179" i="3"/>
  <c r="T179" i="3"/>
  <c r="T178" i="3" s="1"/>
  <c r="R179" i="3"/>
  <c r="R178" i="3" s="1"/>
  <c r="P179" i="3"/>
  <c r="P178" i="3"/>
  <c r="BI168" i="3"/>
  <c r="BH168" i="3"/>
  <c r="BG168" i="3"/>
  <c r="BF168" i="3"/>
  <c r="T168" i="3"/>
  <c r="T167" i="3"/>
  <c r="R168" i="3"/>
  <c r="R167" i="3"/>
  <c r="P168" i="3"/>
  <c r="P167" i="3" s="1"/>
  <c r="BI159" i="3"/>
  <c r="BH159" i="3"/>
  <c r="BG159" i="3"/>
  <c r="BF159" i="3"/>
  <c r="T159" i="3"/>
  <c r="R159" i="3"/>
  <c r="P159" i="3"/>
  <c r="BI151" i="3"/>
  <c r="BH151" i="3"/>
  <c r="BG151" i="3"/>
  <c r="BF151" i="3"/>
  <c r="T151" i="3"/>
  <c r="R151" i="3"/>
  <c r="P151" i="3"/>
  <c r="BI141" i="3"/>
  <c r="BH141" i="3"/>
  <c r="BG141" i="3"/>
  <c r="BF141" i="3"/>
  <c r="T141" i="3"/>
  <c r="T140" i="3"/>
  <c r="R141" i="3"/>
  <c r="R140" i="3"/>
  <c r="P141" i="3"/>
  <c r="P140" i="3" s="1"/>
  <c r="BI131" i="3"/>
  <c r="BH131" i="3"/>
  <c r="BG131" i="3"/>
  <c r="BF131" i="3"/>
  <c r="T131" i="3"/>
  <c r="R131" i="3"/>
  <c r="P131" i="3"/>
  <c r="BI122" i="3"/>
  <c r="BH122" i="3"/>
  <c r="BG122" i="3"/>
  <c r="BF122" i="3"/>
  <c r="T122" i="3"/>
  <c r="R122" i="3"/>
  <c r="P122" i="3"/>
  <c r="BI117" i="3"/>
  <c r="BH117" i="3"/>
  <c r="BG117" i="3"/>
  <c r="BF117" i="3"/>
  <c r="T117" i="3"/>
  <c r="R117" i="3"/>
  <c r="P117" i="3"/>
  <c r="BI108" i="3"/>
  <c r="BH108" i="3"/>
  <c r="BG108" i="3"/>
  <c r="BF108" i="3"/>
  <c r="T108" i="3"/>
  <c r="R108" i="3"/>
  <c r="R107" i="3" s="1"/>
  <c r="P108" i="3"/>
  <c r="BI98" i="3"/>
  <c r="BH98" i="3"/>
  <c r="BG98" i="3"/>
  <c r="BF98" i="3"/>
  <c r="T98" i="3"/>
  <c r="T97" i="3"/>
  <c r="R98" i="3"/>
  <c r="R97" i="3"/>
  <c r="P98" i="3"/>
  <c r="P97" i="3" s="1"/>
  <c r="J91" i="3"/>
  <c r="J90" i="3"/>
  <c r="F90" i="3"/>
  <c r="F88" i="3"/>
  <c r="E86" i="3"/>
  <c r="J59" i="3"/>
  <c r="J58" i="3"/>
  <c r="F58" i="3"/>
  <c r="F56" i="3"/>
  <c r="E54" i="3"/>
  <c r="J20" i="3"/>
  <c r="E20" i="3"/>
  <c r="F91" i="3" s="1"/>
  <c r="J19" i="3"/>
  <c r="J14" i="3"/>
  <c r="J56" i="3"/>
  <c r="E7" i="3"/>
  <c r="E82" i="3" s="1"/>
  <c r="J37" i="2"/>
  <c r="J36" i="2"/>
  <c r="AY56" i="1" s="1"/>
  <c r="J35" i="2"/>
  <c r="AX56" i="1"/>
  <c r="BI207" i="2"/>
  <c r="BH207" i="2"/>
  <c r="BG207" i="2"/>
  <c r="BF207" i="2"/>
  <c r="T207" i="2"/>
  <c r="T206" i="2"/>
  <c r="R207" i="2"/>
  <c r="R206" i="2" s="1"/>
  <c r="P207" i="2"/>
  <c r="P206" i="2" s="1"/>
  <c r="BI204" i="2"/>
  <c r="BH204" i="2"/>
  <c r="BG204" i="2"/>
  <c r="BF204" i="2"/>
  <c r="T204" i="2"/>
  <c r="T203" i="2" s="1"/>
  <c r="R204" i="2"/>
  <c r="R203" i="2"/>
  <c r="P204" i="2"/>
  <c r="P203" i="2" s="1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5" i="2"/>
  <c r="BH185" i="2"/>
  <c r="BG185" i="2"/>
  <c r="BF185" i="2"/>
  <c r="T185" i="2"/>
  <c r="T184" i="2"/>
  <c r="T183" i="2" s="1"/>
  <c r="R185" i="2"/>
  <c r="R184" i="2"/>
  <c r="R183" i="2" s="1"/>
  <c r="P185" i="2"/>
  <c r="P184" i="2"/>
  <c r="P183" i="2" s="1"/>
  <c r="BI180" i="2"/>
  <c r="BH180" i="2"/>
  <c r="BG180" i="2"/>
  <c r="BF180" i="2"/>
  <c r="T180" i="2"/>
  <c r="R180" i="2"/>
  <c r="P180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R146" i="2"/>
  <c r="P146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3" i="2"/>
  <c r="BH133" i="2"/>
  <c r="BG133" i="2"/>
  <c r="BF133" i="2"/>
  <c r="T133" i="2"/>
  <c r="R133" i="2"/>
  <c r="P133" i="2"/>
  <c r="BI128" i="2"/>
  <c r="BH128" i="2"/>
  <c r="BG128" i="2"/>
  <c r="BF128" i="2"/>
  <c r="T128" i="2"/>
  <c r="R128" i="2"/>
  <c r="P128" i="2"/>
  <c r="BI123" i="2"/>
  <c r="BH123" i="2"/>
  <c r="BG123" i="2"/>
  <c r="BF123" i="2"/>
  <c r="T123" i="2"/>
  <c r="T122" i="2"/>
  <c r="R123" i="2"/>
  <c r="R122" i="2" s="1"/>
  <c r="P123" i="2"/>
  <c r="P122" i="2" s="1"/>
  <c r="BI118" i="2"/>
  <c r="BH118" i="2"/>
  <c r="BG118" i="2"/>
  <c r="BF118" i="2"/>
  <c r="T118" i="2"/>
  <c r="R118" i="2"/>
  <c r="P118" i="2"/>
  <c r="BI112" i="2"/>
  <c r="BH112" i="2"/>
  <c r="BG112" i="2"/>
  <c r="BF112" i="2"/>
  <c r="T112" i="2"/>
  <c r="R112" i="2"/>
  <c r="P112" i="2"/>
  <c r="BI106" i="2"/>
  <c r="BH106" i="2"/>
  <c r="BG106" i="2"/>
  <c r="BF106" i="2"/>
  <c r="T106" i="2"/>
  <c r="R106" i="2"/>
  <c r="P106" i="2"/>
  <c r="BI96" i="2"/>
  <c r="BH96" i="2"/>
  <c r="BG96" i="2"/>
  <c r="BF96" i="2"/>
  <c r="T96" i="2"/>
  <c r="R96" i="2"/>
  <c r="P96" i="2"/>
  <c r="F86" i="2"/>
  <c r="E84" i="2"/>
  <c r="F52" i="2"/>
  <c r="E50" i="2"/>
  <c r="J24" i="2"/>
  <c r="E24" i="2"/>
  <c r="J89" i="2" s="1"/>
  <c r="J23" i="2"/>
  <c r="J21" i="2"/>
  <c r="E21" i="2"/>
  <c r="J54" i="2" s="1"/>
  <c r="J20" i="2"/>
  <c r="J18" i="2"/>
  <c r="E18" i="2"/>
  <c r="F89" i="2"/>
  <c r="J17" i="2"/>
  <c r="J15" i="2"/>
  <c r="E15" i="2"/>
  <c r="F88" i="2"/>
  <c r="J14" i="2"/>
  <c r="J12" i="2"/>
  <c r="J52" i="2"/>
  <c r="E7" i="2"/>
  <c r="E82" i="2"/>
  <c r="L50" i="1"/>
  <c r="AM50" i="1"/>
  <c r="AM49" i="1"/>
  <c r="L49" i="1"/>
  <c r="AM47" i="1"/>
  <c r="L47" i="1"/>
  <c r="L45" i="1"/>
  <c r="L44" i="1"/>
  <c r="BK121" i="4"/>
  <c r="BK179" i="3"/>
  <c r="J98" i="3"/>
  <c r="J190" i="2"/>
  <c r="BK150" i="2"/>
  <c r="BK123" i="2"/>
  <c r="J96" i="2"/>
  <c r="BK111" i="4"/>
  <c r="J96" i="4"/>
  <c r="BK141" i="3"/>
  <c r="BK108" i="3"/>
  <c r="J146" i="2"/>
  <c r="J127" i="4"/>
  <c r="J118" i="4"/>
  <c r="BK102" i="4"/>
  <c r="J90" i="4"/>
  <c r="BK159" i="3"/>
  <c r="BK117" i="3"/>
  <c r="J165" i="2"/>
  <c r="J118" i="2"/>
  <c r="J108" i="3"/>
  <c r="BK199" i="2"/>
  <c r="J185" i="2"/>
  <c r="BK146" i="2"/>
  <c r="BK118" i="2"/>
  <c r="BK115" i="4"/>
  <c r="J168" i="3"/>
  <c r="J204" i="2"/>
  <c r="BK171" i="2"/>
  <c r="BK128" i="2"/>
  <c r="J106" i="2"/>
  <c r="BK118" i="4"/>
  <c r="J105" i="4"/>
  <c r="BK90" i="4"/>
  <c r="J122" i="3"/>
  <c r="BK180" i="2"/>
  <c r="J162" i="2"/>
  <c r="J112" i="2"/>
  <c r="J121" i="4"/>
  <c r="BK105" i="4"/>
  <c r="BK94" i="4"/>
  <c r="BK131" i="3"/>
  <c r="BK98" i="3"/>
  <c r="J141" i="2"/>
  <c r="AS55" i="1"/>
  <c r="BK190" i="2"/>
  <c r="J150" i="2"/>
  <c r="BK133" i="2"/>
  <c r="J131" i="4"/>
  <c r="J102" i="4"/>
  <c r="J141" i="3"/>
  <c r="J199" i="2"/>
  <c r="BK162" i="2"/>
  <c r="BK112" i="2"/>
  <c r="BK124" i="4"/>
  <c r="J108" i="4"/>
  <c r="J94" i="4"/>
  <c r="J131" i="3"/>
  <c r="BK192" i="2"/>
  <c r="BK165" i="2"/>
  <c r="BK131" i="4"/>
  <c r="BK108" i="4"/>
  <c r="BK96" i="4"/>
  <c r="BK168" i="3"/>
  <c r="BK122" i="3"/>
  <c r="BK175" i="2"/>
  <c r="J123" i="2"/>
  <c r="J117" i="3"/>
  <c r="J207" i="2"/>
  <c r="J192" i="2"/>
  <c r="J171" i="2"/>
  <c r="BK138" i="2"/>
  <c r="BK127" i="4"/>
  <c r="J87" i="4"/>
  <c r="J151" i="3"/>
  <c r="J196" i="2"/>
  <c r="J138" i="2"/>
  <c r="BK106" i="2"/>
  <c r="J115" i="4"/>
  <c r="BK99" i="4"/>
  <c r="J159" i="3"/>
  <c r="BK204" i="2"/>
  <c r="J175" i="2"/>
  <c r="J128" i="2"/>
  <c r="J124" i="4"/>
  <c r="J111" i="4"/>
  <c r="J99" i="4"/>
  <c r="BK87" i="4"/>
  <c r="BK151" i="3"/>
  <c r="BK185" i="2"/>
  <c r="J133" i="2"/>
  <c r="J179" i="3"/>
  <c r="BK207" i="2"/>
  <c r="BK196" i="2"/>
  <c r="J180" i="2"/>
  <c r="BK141" i="2"/>
  <c r="BK96" i="2"/>
  <c r="P127" i="2" l="1"/>
  <c r="P121" i="3"/>
  <c r="T127" i="2"/>
  <c r="P150" i="3"/>
  <c r="R127" i="2"/>
  <c r="T107" i="3"/>
  <c r="T121" i="3"/>
  <c r="R150" i="3"/>
  <c r="P107" i="3"/>
  <c r="P96" i="3"/>
  <c r="P95" i="3"/>
  <c r="P94" i="3"/>
  <c r="AU57" i="1" s="1"/>
  <c r="R121" i="3"/>
  <c r="R96" i="3" s="1"/>
  <c r="R95" i="3" s="1"/>
  <c r="R94" i="3" s="1"/>
  <c r="T150" i="3"/>
  <c r="R95" i="2"/>
  <c r="R137" i="2"/>
  <c r="BK145" i="2"/>
  <c r="BK144" i="2"/>
  <c r="J144" i="2"/>
  <c r="J66" i="2"/>
  <c r="P189" i="2"/>
  <c r="BK95" i="2"/>
  <c r="J95" i="2" s="1"/>
  <c r="J62" i="2" s="1"/>
  <c r="T137" i="2"/>
  <c r="T94" i="2" s="1"/>
  <c r="T93" i="2" s="1"/>
  <c r="T92" i="2" s="1"/>
  <c r="P145" i="2"/>
  <c r="P144" i="2" s="1"/>
  <c r="P93" i="2" s="1"/>
  <c r="P92" i="2" s="1"/>
  <c r="AU56" i="1" s="1"/>
  <c r="AU55" i="1" s="1"/>
  <c r="T189" i="2"/>
  <c r="R86" i="4"/>
  <c r="P95" i="2"/>
  <c r="P94" i="2"/>
  <c r="P137" i="2"/>
  <c r="T145" i="2"/>
  <c r="T144" i="2"/>
  <c r="R189" i="2"/>
  <c r="T95" i="2"/>
  <c r="BK137" i="2"/>
  <c r="J137" i="2"/>
  <c r="J65" i="2" s="1"/>
  <c r="R145" i="2"/>
  <c r="R144" i="2" s="1"/>
  <c r="BK189" i="2"/>
  <c r="J189" i="2"/>
  <c r="J70" i="2"/>
  <c r="BK86" i="4"/>
  <c r="J86" i="4"/>
  <c r="J61" i="4" s="1"/>
  <c r="P86" i="4"/>
  <c r="T86" i="4"/>
  <c r="BK93" i="4"/>
  <c r="J93" i="4" s="1"/>
  <c r="J62" i="4" s="1"/>
  <c r="P93" i="4"/>
  <c r="R93" i="4"/>
  <c r="T93" i="4"/>
  <c r="BK98" i="4"/>
  <c r="J98" i="4" s="1"/>
  <c r="J63" i="4" s="1"/>
  <c r="P98" i="4"/>
  <c r="R98" i="4"/>
  <c r="T98" i="4"/>
  <c r="E48" i="2"/>
  <c r="J55" i="2"/>
  <c r="J86" i="2"/>
  <c r="J88" i="2"/>
  <c r="BE106" i="2"/>
  <c r="BE123" i="2"/>
  <c r="BE128" i="2"/>
  <c r="BE162" i="2"/>
  <c r="BE165" i="2"/>
  <c r="BE185" i="2"/>
  <c r="BE204" i="2"/>
  <c r="BE207" i="2"/>
  <c r="BK184" i="2"/>
  <c r="J184" i="2" s="1"/>
  <c r="J69" i="2" s="1"/>
  <c r="J88" i="3"/>
  <c r="BE117" i="3"/>
  <c r="BE141" i="3"/>
  <c r="BE168" i="3"/>
  <c r="BE96" i="2"/>
  <c r="BE150" i="2"/>
  <c r="BE199" i="2"/>
  <c r="BK122" i="2"/>
  <c r="J122" i="2"/>
  <c r="J63" i="2"/>
  <c r="BK206" i="2"/>
  <c r="J206" i="2"/>
  <c r="J72" i="2" s="1"/>
  <c r="BE179" i="3"/>
  <c r="E48" i="4"/>
  <c r="F55" i="4"/>
  <c r="J80" i="4"/>
  <c r="BE94" i="4"/>
  <c r="BE96" i="4"/>
  <c r="BE105" i="4"/>
  <c r="BE115" i="4"/>
  <c r="BE121" i="4"/>
  <c r="BE124" i="4"/>
  <c r="F54" i="2"/>
  <c r="F55" i="2"/>
  <c r="BE133" i="2"/>
  <c r="BE141" i="2"/>
  <c r="BE146" i="2"/>
  <c r="BE171" i="2"/>
  <c r="BE175" i="2"/>
  <c r="BE190" i="2"/>
  <c r="BE196" i="2"/>
  <c r="E50" i="3"/>
  <c r="BK107" i="3"/>
  <c r="J107" i="3" s="1"/>
  <c r="J67" i="3" s="1"/>
  <c r="BK121" i="3"/>
  <c r="J121" i="3"/>
  <c r="J68" i="3"/>
  <c r="BK140" i="3"/>
  <c r="J140" i="3" s="1"/>
  <c r="J69" i="3" s="1"/>
  <c r="F54" i="4"/>
  <c r="BE87" i="4"/>
  <c r="BE90" i="4"/>
  <c r="BE99" i="4"/>
  <c r="BE108" i="4"/>
  <c r="BE112" i="2"/>
  <c r="BE118" i="2"/>
  <c r="BE138" i="2"/>
  <c r="BE180" i="2"/>
  <c r="BE192" i="2"/>
  <c r="BK127" i="2"/>
  <c r="J127" i="2"/>
  <c r="J64" i="2" s="1"/>
  <c r="BK203" i="2"/>
  <c r="J203" i="2"/>
  <c r="J71" i="2"/>
  <c r="F59" i="3"/>
  <c r="BE98" i="3"/>
  <c r="BE108" i="3"/>
  <c r="BE122" i="3"/>
  <c r="BE131" i="3"/>
  <c r="BE151" i="3"/>
  <c r="BE159" i="3"/>
  <c r="BK97" i="3"/>
  <c r="BK96" i="3" s="1"/>
  <c r="BK150" i="3"/>
  <c r="J150" i="3"/>
  <c r="J70" i="3"/>
  <c r="BK167" i="3"/>
  <c r="J167" i="3"/>
  <c r="J71" i="3" s="1"/>
  <c r="BK178" i="3"/>
  <c r="J178" i="3"/>
  <c r="J72" i="3"/>
  <c r="J52" i="4"/>
  <c r="J55" i="4"/>
  <c r="BE102" i="4"/>
  <c r="BE111" i="4"/>
  <c r="BE118" i="4"/>
  <c r="BE127" i="4"/>
  <c r="BE131" i="4"/>
  <c r="BK130" i="4"/>
  <c r="J130" i="4" s="1"/>
  <c r="J64" i="4" s="1"/>
  <c r="F36" i="4"/>
  <c r="BC58" i="1"/>
  <c r="F38" i="3"/>
  <c r="BC57" i="1"/>
  <c r="F34" i="4"/>
  <c r="BA58" i="1"/>
  <c r="F39" i="3"/>
  <c r="BD57" i="1"/>
  <c r="AS54" i="1"/>
  <c r="J36" i="3"/>
  <c r="AW57" i="1" s="1"/>
  <c r="F37" i="3"/>
  <c r="BB57" i="1"/>
  <c r="J34" i="2"/>
  <c r="AW56" i="1" s="1"/>
  <c r="F35" i="4"/>
  <c r="BB58" i="1" s="1"/>
  <c r="J34" i="4"/>
  <c r="AW58" i="1"/>
  <c r="F35" i="2"/>
  <c r="BB56" i="1"/>
  <c r="F36" i="3"/>
  <c r="BA57" i="1"/>
  <c r="F34" i="2"/>
  <c r="BA56" i="1"/>
  <c r="F37" i="2"/>
  <c r="BD56" i="1"/>
  <c r="F37" i="4"/>
  <c r="BD58" i="1"/>
  <c r="F36" i="2"/>
  <c r="BC56" i="1"/>
  <c r="BK95" i="3" l="1"/>
  <c r="J95" i="3"/>
  <c r="J64" i="3"/>
  <c r="T96" i="3"/>
  <c r="T95" i="3"/>
  <c r="T94" i="3"/>
  <c r="T85" i="4"/>
  <c r="T84" i="4"/>
  <c r="P85" i="4"/>
  <c r="P84" i="4"/>
  <c r="AU58" i="1"/>
  <c r="AU54" i="1" s="1"/>
  <c r="R85" i="4"/>
  <c r="R84" i="4" s="1"/>
  <c r="R94" i="2"/>
  <c r="R93" i="2" s="1"/>
  <c r="R92" i="2" s="1"/>
  <c r="J145" i="2"/>
  <c r="J67" i="2"/>
  <c r="BK94" i="3"/>
  <c r="J94" i="3"/>
  <c r="J96" i="3"/>
  <c r="J65" i="3"/>
  <c r="J97" i="3"/>
  <c r="J66" i="3"/>
  <c r="BK94" i="2"/>
  <c r="J94" i="2"/>
  <c r="J61" i="2"/>
  <c r="BK183" i="2"/>
  <c r="J183" i="2"/>
  <c r="J68" i="2"/>
  <c r="BK85" i="4"/>
  <c r="J85" i="4"/>
  <c r="J60" i="4"/>
  <c r="F33" i="2"/>
  <c r="AZ56" i="1" s="1"/>
  <c r="F33" i="4"/>
  <c r="AZ58" i="1"/>
  <c r="BB55" i="1"/>
  <c r="AX55" i="1" s="1"/>
  <c r="BD55" i="1"/>
  <c r="BD54" i="1"/>
  <c r="W33" i="1" s="1"/>
  <c r="J33" i="2"/>
  <c r="AV56" i="1"/>
  <c r="AT56" i="1" s="1"/>
  <c r="BC55" i="1"/>
  <c r="AY55" i="1"/>
  <c r="J35" i="3"/>
  <c r="AV57" i="1"/>
  <c r="AT57" i="1"/>
  <c r="J32" i="3"/>
  <c r="AG57" i="1"/>
  <c r="F35" i="3"/>
  <c r="AZ57" i="1" s="1"/>
  <c r="BA55" i="1"/>
  <c r="BA54" i="1"/>
  <c r="AW54" i="1" s="1"/>
  <c r="AK30" i="1" s="1"/>
  <c r="J33" i="4"/>
  <c r="AV58" i="1" s="1"/>
  <c r="AT58" i="1" s="1"/>
  <c r="J41" i="3" l="1"/>
  <c r="J63" i="3"/>
  <c r="BK93" i="2"/>
  <c r="BK92" i="2"/>
  <c r="J92" i="2"/>
  <c r="J59" i="2"/>
  <c r="BK84" i="4"/>
  <c r="J84" i="4"/>
  <c r="J59" i="4"/>
  <c r="AN57" i="1"/>
  <c r="AZ55" i="1"/>
  <c r="AV55" i="1"/>
  <c r="W30" i="1"/>
  <c r="BB54" i="1"/>
  <c r="W31" i="1"/>
  <c r="AW55" i="1"/>
  <c r="BC54" i="1"/>
  <c r="W32" i="1"/>
  <c r="J93" i="2" l="1"/>
  <c r="J60" i="2"/>
  <c r="AY54" i="1"/>
  <c r="AX54" i="1"/>
  <c r="J30" i="2"/>
  <c r="AG56" i="1"/>
  <c r="AN56" i="1" s="1"/>
  <c r="J30" i="4"/>
  <c r="AG58" i="1"/>
  <c r="AN58" i="1"/>
  <c r="AZ54" i="1"/>
  <c r="W29" i="1"/>
  <c r="AT55" i="1"/>
  <c r="J39" i="2" l="1"/>
  <c r="J39" i="4"/>
  <c r="AV54" i="1"/>
  <c r="AK29" i="1" s="1"/>
  <c r="AG55" i="1"/>
  <c r="AN55" i="1"/>
  <c r="AT54" i="1" l="1"/>
  <c r="AG54" i="1"/>
  <c r="AN54" i="1"/>
  <c r="AK26" i="1" l="1"/>
  <c r="AK35" i="1"/>
</calcChain>
</file>

<file path=xl/sharedStrings.xml><?xml version="1.0" encoding="utf-8"?>
<sst xmlns="http://schemas.openxmlformats.org/spreadsheetml/2006/main" count="3306" uniqueCount="588">
  <si>
    <t>Export Komplet</t>
  </si>
  <si>
    <t>VZ</t>
  </si>
  <si>
    <t>2.0</t>
  </si>
  <si>
    <t>ZAMOK</t>
  </si>
  <si>
    <t>False</t>
  </si>
  <si>
    <t>{8803ced8-fb0d-4cec-9a65-e368c23f7c18}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</si>
  <si>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</si>
  <si>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</si>
  <si>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</si>
  <si>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</si>
  <si>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</si>
  <si>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</si>
  <si>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</si>
  <si>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</si>
  <si>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RZP052020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</si>
  <si>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</si>
  <si>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</si>
  <si>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Oprava komunikace</t>
  </si>
  <si>
    <t>KSO:</t>
  </si>
  <si>
    <t/>
  </si>
  <si>
    <t>CC-CZ:</t>
  </si>
  <si>
    <t>Místo:</t>
  </si>
  <si>
    <t>Krásná pod Lysou Horou</t>
  </si>
  <si>
    <t>Datum:</t>
  </si>
  <si>
    <t>8. 3. 2020</t>
  </si>
  <si>
    <t>Zadavatel:</t>
  </si>
  <si>
    <t>IČ:</t>
  </si>
  <si>
    <t>OBEC KRÁSNÁ, Krásná 287, 739 04 p.Pražmo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</si>
  <si>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</si>
  <si>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</si>
  <si>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</si>
  <si>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</si>
  <si>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</si>
  <si>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</si>
  <si>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</si>
  <si>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</si>
  <si>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</si>
  <si>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</si>
  <si>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</si>
  <si>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</si>
  <si>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</si>
  <si>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</si>
  <si>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</si>
  <si>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</si>
  <si>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</si>
  <si>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</si>
  <si>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</si>
  <si>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</si>
  <si>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</si>
  <si>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</si>
  <si>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</si>
  <si>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</si>
  <si>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</si>
  <si>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</si>
  <si>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</si>
  <si>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</si>
  <si>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</si>
  <si>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</si>
  <si>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</si>
  <si>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</si>
  <si>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</si>
  <si>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</si>
  <si>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</si>
  <si>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</si>
  <si>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</si>
  <si>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</si>
  <si>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</si>
  <si>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</si>
  <si>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</si>
  <si>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</si>
  <si>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</si>
  <si>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</si>
  <si>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</si>
  <si>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</si>
  <si>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</si>
  <si>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01</t>
  </si>
  <si>
    <t>Komunikace</t>
  </si>
  <si>
    <t>STA</t>
  </si>
  <si>
    <t>1</t>
  </si>
  <si>
    <t>{e0d86077-1d6b-4712-9d92-287c07adb6dd}</t>
  </si>
  <si>
    <t>2</t>
  </si>
  <si>
    <t>/</t>
  </si>
  <si>
    <t>Soupis</t>
  </si>
  <si>
    <t>###NOINSERT###</t>
  </si>
  <si>
    <t>PODLOZI</t>
  </si>
  <si>
    <t>Výměna podloží (aktivní zóna)</t>
  </si>
  <si>
    <t>{59f34b87-38a3-458c-a9b6-fdb24c91936a}</t>
  </si>
  <si>
    <t>VON</t>
  </si>
  <si>
    <t>Vedlejší a ostatní náklady</t>
  </si>
  <si>
    <t>{d4176888-c317-4b48-b272-2190d5e0daaa}</t>
  </si>
  <si>
    <t>KRYCÍ LIST SOUPISU PRACÍ</t>
  </si>
  <si>
    <t>Objekt:</t>
  </si>
  <si>
    <t>SO 01 -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</si>
  <si>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</si>
  <si>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</si>
  <si>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</si>
  <si>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</si>
  <si>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</si>
  <si>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</si>
  <si>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  11 - Zemní práce - přípravné a přidružené práce</t>
  </si>
  <si>
    <t xml:space="preserve">      12 - Zemní práce - odkopávky a prokopávky</t>
  </si>
  <si>
    <t xml:space="preserve">      16 - Zemní práce - přemístění výkopku</t>
  </si>
  <si>
    <t xml:space="preserve">      17 - Zemní práce - konstrukce ze zemin</t>
  </si>
  <si>
    <t xml:space="preserve">    5 - Komunikace pozemní</t>
  </si>
  <si>
    <t xml:space="preserve">      59 - Kryty pozemních komunikací, letišť a ploch dlážděné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</si>
  <si>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</si>
  <si>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</si>
  <si>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997 - Přesun sutě</t>
  </si>
  <si>
    <t xml:space="preserve">    998 - Přesun hmot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</si>
  <si>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</si>
  <si>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</si>
  <si>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</si>
  <si>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</si>
  <si>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</si>
  <si>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</si>
  <si>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</si>
  <si>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</si>
  <si>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</si>
  <si>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</si>
  <si>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</si>
  <si>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</si>
  <si>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</si>
  <si>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</si>
  <si>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</si>
  <si>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</si>
  <si>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</si>
  <si>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</si>
  <si>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11</t>
  </si>
  <si>
    <t>Zemní práce - přípravné a přidružené práce</t>
  </si>
  <si>
    <t>K</t>
  </si>
  <si>
    <t>113107162</t>
  </si>
  <si>
    <t>Odstranění podkladů nebo krytů strojně plochy jednotlivě přes 50 m2 do 200 m2 s přemístěním hmot na skládku na vzdálenost do 20 m nebo s naložením na dopravní prostředek z kameniva hrubého drceného, o tl. vrstvy přes 100 do 200 mm</t>
  </si>
  <si>
    <t>m2</t>
  </si>
  <si>
    <t>CS ÚRS 2020 01</t>
  </si>
  <si>
    <t>4</t>
  </si>
  <si>
    <t>3</t>
  </si>
  <si>
    <t>-850079316</t>
  </si>
  <si>
    <t>PSC</t>
  </si>
  <si>
    <t xml:space="preserve">Poznámka k souboru cen:_x000D_
1. Pro volbu cen z hlediska množství se uvažuje každá souvisle odstraňovaná plocha krytu nebo podkladu stejného druhu samostatně. Odstraňuje-li se několik vrstev vozovky najednou, jednotlivé vrstvy se oceňují každá samostatně._x000D_
2. Ceny_x000D_
a) –7111 až –7113, –7151 až -7153, -7211 až -7213 a -7311 až -7313 lze použít i pro odstranění podkladů nebo krytů ze štěrkopísku, škváry, strusky nebo z mechanicky zpevněných zemin,_x000D_
b) –7121 až 7125, –7161 až -7165, -7221 až -7225 a -7321 až -7325 lze použít i pro odstranění podkladů nebo krytů ze zemin stabilizovaných vápnem,_x000D_
c) –7130 až -7134, –7170 až -7174, –7230 až -7234 a -7330 až -7334 lze použít i pro odstranění dlažeb uložených do betonového lože a dlažeb z mozaiky uložených do cementové malty nebo podkladu ze zemin stabilizovaných cementem._x000D_
3. Ceny lze použít i pro odstranění podkladů nebo krytů opatřených živičnými postřiky nebo nátěry._x000D_
4. Ceny odlišené podle tloušťky (např. do 100 mm, do 200 mm) jsou určeny vždy pro celou tloušťku jednotlivých konstrukcí._x000D_
5. V cenách nejsou započteny náklady na zarovnání styčných ploch betonových nebo živičných podkladů nebo krytů, které se oceňuje cenami souboru cen 919 73- Zarovnání styčné plochy části C 01 tohoto ceníku. Množství suti získané ze zarovnání styčných ploch podkladů nebo krytů se zvlášť nevykazuje._x000D_
6. Přemístění vybouraného materiálu větší vzdálenost, než je uvedeno, se oceňuje cenami souborů cen 997 22-1 Vodorovná doprava suti._x000D_
7. Ceny -714 . , -718 . , –724 . a -734 . nelze použít pro odstranění podkladu nebo krytu frézováním._x000D_
</t>
  </si>
  <si>
    <t>VV</t>
  </si>
  <si>
    <t>"dle výkresu číslo B.1.2.2"</t>
  </si>
  <si>
    <t>"P2"81,5</t>
  </si>
  <si>
    <t>"P3"132</t>
  </si>
  <si>
    <t>"P4"9,5</t>
  </si>
  <si>
    <t>"P5"5,5</t>
  </si>
  <si>
    <t>"P6"37</t>
  </si>
  <si>
    <t>Mezisoučet</t>
  </si>
  <si>
    <t>Součet</t>
  </si>
  <si>
    <t>113107163</t>
  </si>
  <si>
    <t>Odstranění podkladů nebo krytů strojně plochy jednotlivě přes 50 m2 do 200 m2 s přemístěním hmot na skládku na vzdálenost do 20 m nebo s naložením na dopravní prostředek z kameniva hrubého drceného, o tl. vrstvy přes 200 do 300 mm</t>
  </si>
  <si>
    <t>1698725282</t>
  </si>
  <si>
    <t>"P1"46,5</t>
  </si>
  <si>
    <t>113107182</t>
  </si>
  <si>
    <t>Odstranění podkladů nebo krytů strojně plochy jednotlivě přes 50 m2 do 200 m2 s přemístěním hmot na skládku na vzdálenost do 20 m nebo s naložením na dopravní prostředek živičných, o tl. vrstvy přes 50 do 100 mm</t>
  </si>
  <si>
    <t>664070549</t>
  </si>
  <si>
    <t>132151101</t>
  </si>
  <si>
    <t>Hloubení nezapažených rýh šířky do 800 mm strojně s urovnáním dna do předepsaného profilu a spádu v hornině třídy těžitelnosti I skupiny 1 a 2 do 20 m3</t>
  </si>
  <si>
    <t>m3</t>
  </si>
  <si>
    <t>-785172462</t>
  </si>
  <si>
    <t xml:space="preserve">Poznámka k souboru cen:_x000D_
1. V cenách jsou započteny i náklady na přehození výkopku na přilehlém terénu na vzdálenost do 3 m od podélné osy rýhy nebo naložení na dopravní prostředek._x000D_
</t>
  </si>
  <si>
    <t>"por žlábek ze žulových kostek"(0,5*0,3*49,2)</t>
  </si>
  <si>
    <t>12</t>
  </si>
  <si>
    <t>Zemní práce - odkopávky a prokopávky</t>
  </si>
  <si>
    <t>5</t>
  </si>
  <si>
    <t>120001101</t>
  </si>
  <si>
    <t>Příplatek k cenám vykopávek za ztížení vykopávky v blízkosti podzemního vedení nebo výbušnin v horninách jakékoliv třídy</t>
  </si>
  <si>
    <t>847084557</t>
  </si>
  <si>
    <t xml:space="preserve">Poznámka k souboru cen:_x000D_
1. Cena je určena pro:_x000D_
a) podzemní vedení procházející odkopávkou nebo prokopávkou, korytem vodoteče, melioračním kanálem nebo uložené ve stěně výkopu při jakékoliv hloubce vedení pod původním terénem nebo jeho výšce nade dnem výkopu a jakémkoliv jeho směru ke stranám výkopu,_x000D_
b) výbušniny nezaložené dodavatelem._x000D_
2. Cenu lze použít i tehdy, narazí-li se na vedení nebo výbušninu až při vykopávce, a to pro objem výkopu, který je projektantem nebo investorem označen, v němž by toto nebo jiné nepředvídané vedení nebo výbušnina mohlo být uloženo._x000D_
3. Cenu nelze použít pro ztížení vykopávky v blízkosti podzemních vedení nebo výbušnin, u nichž je projektem zakázáno použít při vykopávce kovové nástroje nebo nářadí. Tyto práce se ocení individuálně._x000D_
4. Množství ztížení vykopávky v blízkosti:_x000D_
a) podzemního vedení, jehož půdorysná a výšková plocha:_x000D_
- je v projektu uvedena, určí se jako objem myšleného hranolu, jehož průřezem je obdélník, jehož horní vodorovná a obě svislé strany jsou ve vzdálenosti 0,5 m a dolní vodorovná strana je ve vzdálenosti 1 m od přilehlého vnějšího líce vedení, příp. jeho obalu a délka se rovná osové délce vedení ve výkopišti nebo délce vedení ve stěně výkopu. Vymezí-li projekt, v němž je nutno při vykopávce postupovat opatrně, větší prostor, platí cena pro celý objem výkopku v tomto prostoru._x000D_
- není v projektu uvedena, avšak která podle projektu nebo podle sdělení investora jsou pravděpodobně ve výkopišti uložena, se rovná objemu výkopu, která je projektem nebo investorem takto označen._x000D_
b) výbušniny určí vždy projektant nebo investor, ať je v projektu uvedeno či neuvedeno._x000D_
5. Je-li vedení položeno ve výkopišti tak, že se vykopávka v celém výše popsaném objemu nevykopává, např. blízko stěn nebo dna výkopu, oceňuje se ztížení vykopávky jen pro tu část objemu, v níž se vykopávka provádí._x000D_
6. Jsou-li ve výkopišti dvě vedení položena tak blízko sebe, že se výše uvedené objemy pro obě vedení pronikají, určí se množství ztížení vykopávky tak, aby se pronik započetl jen jednou._x000D_
7. Objem ztížení vykopávky se od celkového objemu výkopu neodečítá._x000D_
8. Dočasné zajištění různých podzemních vedení ve výkopišti se oceňuje cenami souboru cen 119 00-14. Dočasné zajištění podzemního potrubí nebo vedení ve výkopišti._x000D_
</t>
  </si>
  <si>
    <t>16</t>
  </si>
  <si>
    <t>Zemní práce - přemístění výkopku</t>
  </si>
  <si>
    <t>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</si>
  <si>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</si>
  <si>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</si>
  <si>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1787504723</t>
  </si>
  <si>
    <t xml:space="preserve">Poznámka k souboru cen:_x000D_
1. Přemísťuje-li se výkopek z dočasných skládek vzdálených do 50 m, neoceňuje se nakládání výkopku, i když se provádí. Toto ustanovení neplatí, vylučuje-li projekt použití dozeru._x000D_
2. Ceny nelze použít, předepisuje-li projekt přemístit výkopek na místo nepřístupné obvyklým dopravním prostředkům; toto přemístění se oceňuje individuálně._x000D_
</t>
  </si>
  <si>
    <t>"rýha"7,38</t>
  </si>
  <si>
    <t>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</si>
  <si>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</si>
  <si>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</si>
  <si>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1298880462</t>
  </si>
  <si>
    <t>7,38*10</t>
  </si>
  <si>
    <t>17</t>
  </si>
  <si>
    <t>Zemní práce - konstrukce ze zemin</t>
  </si>
  <si>
    <t>8</t>
  </si>
  <si>
    <t>171201201</t>
  </si>
  <si>
    <t>Uložení sypaniny na skládky nebo meziskládky bez hutnění s upravením uložené sypaniny do předepsaného tvaru</t>
  </si>
  <si>
    <t>1176658046</t>
  </si>
  <si>
    <t xml:space="preserve">Poznámka k souboru cen:_x000D_
1. Cena je určena i pro:_x000D_
a) zasypání koryt vodotečí a prohlubní v terénu bez předepsaného zhutnění sypaniny,_x000D_
b) uložení výkopku pod vodou do prohlubní ve dně vodotečí nebo nádrží._x000D_
2. Cenu nelze použít pro uložení výkopku nebo ornice na trvalé skládky s předepsaným zhutněním; toto uložení výkopku se oceňuje cenami souboru cen 171 . . Uložení sypaniny do násypů._x000D_
3. V ceně jsou započteny i náklady na rozprostření sypaniny ve vrstvách s hrubým urovnáním na skládce._x000D_
4. V ceně nejsou započteny náklady na získání skládek ani na poplatky za skládku._x000D_
5. Množství jednotek uložení výkopku (sypaniny) se určí v m3 uloženého výkopku (sypaniny), v rostlém stavu zpravidla ve výkopišti._x000D_
</t>
  </si>
  <si>
    <t>7,38</t>
  </si>
  <si>
    <t>9</t>
  </si>
  <si>
    <t>171201221</t>
  </si>
  <si>
    <t>Poplatek za uložení stavebního odpadu na skládce (skládkovné) zeminy a kamení zatříděného do Katalogu odpadů pod kódem 17 05 04</t>
  </si>
  <si>
    <t>t</t>
  </si>
  <si>
    <t>-1044956128</t>
  </si>
  <si>
    <t xml:space="preserve">Poznámka k souboru cen:_x000D_
1. Ceny uvedené v souboru cen je doporučeno opravit podle aktuálních cen místně příslušné skládky._x000D_
2. V cenách je započítán poplatek za ukládání odpadu dle zákona 185/2001 Sb._x000D_
</t>
  </si>
  <si>
    <t>7,38*1,8</t>
  </si>
  <si>
    <t>Komunikace pozemní</t>
  </si>
  <si>
    <t>59</t>
  </si>
  <si>
    <t>Kryty pozemních komunikací, letišť a ploch dlážděné</t>
  </si>
  <si>
    <t>10</t>
  </si>
  <si>
    <t>597361121</t>
  </si>
  <si>
    <t>Svodnice vody ocelová šířky 120 mm, kotvená do betonu</t>
  </si>
  <si>
    <t>m</t>
  </si>
  <si>
    <t>1395850619</t>
  </si>
  <si>
    <t xml:space="preserve">Poznámka k souboru cen:_x000D_
1. V cenách jsou započteny i náklady na zemní práce potřebné k provedení rýhy v tělese cesty a zásyp svodnice._x000D_
</t>
  </si>
  <si>
    <t>4+5+4</t>
  </si>
  <si>
    <t>597661111</t>
  </si>
  <si>
    <t>Rigol dlážděný do lože z betonu prostého tl. 100 mm, s vyplněním a zatřením spár cementovou maltou z dlažebních kostek drobných</t>
  </si>
  <si>
    <t>-1168226637</t>
  </si>
  <si>
    <t xml:space="preserve">Poznámka k souboru cen:_x000D_
1. Ceny nelze použít pro dlažby příkopů, které se oceňují cenami souboru cen 594 . . - . . souboru cen 594 . . - . . Dlažba nebo přídlažba._x000D_
2. V cenách nejsou započteny náklady na popř. nutné zemní práce, které se oceňují cenami části A 01 katalogu 800-1 Zemní práce._x000D_
3. Množství měrných jednotek se určuje v m2 rozvinuté plochy rigolu._x000D_
</t>
  </si>
  <si>
    <t>"dle situace"</t>
  </si>
  <si>
    <t xml:space="preserve"> (4*0,3)</t>
  </si>
  <si>
    <t xml:space="preserve"> (31*0,3)</t>
  </si>
  <si>
    <t xml:space="preserve"> (3,4*0,3)</t>
  </si>
  <si>
    <t xml:space="preserve"> (10,8*0,3)</t>
  </si>
  <si>
    <t>D1N2VPIII</t>
  </si>
  <si>
    <t>Silnice II. a III. třídy, sběrné a obslužné místní komunikace, odstavné a parkovací plochy: Vozovka netuhá N návrhová úroveň porušení D1 třída dopravního zatížení V typ podloží PIII ACO 11 tl. 40 mm; ACP 16 tl. 70 mm; PS 0,7 kg/m2; ŠD tl. 150 mm; ŠD tl. 150 mm</t>
  </si>
  <si>
    <t>137928048</t>
  </si>
  <si>
    <t>"kce K1, plocha P14"239</t>
  </si>
  <si>
    <t>13</t>
  </si>
  <si>
    <t>D2N8OPIII</t>
  </si>
  <si>
    <t>Obslužné místní a nemotoristické komunikace,odstavné a parkovací plochy,dočasné a účelové komunikace: Vozovka netuhá N návrhová úroveň porušení D2 třída dopravního zatížení O typ podloží PIII DV tl. 20 mm; R-materiál tl. 50 mm; ŠD tl. 250 mm</t>
  </si>
  <si>
    <t>1719042994</t>
  </si>
  <si>
    <t>"kce K2, plocha P10+P11+P12"(13+9,5+5)</t>
  </si>
  <si>
    <t>"kce K3, plocha P13"36,5</t>
  </si>
  <si>
    <t>14</t>
  </si>
  <si>
    <t>599141111</t>
  </si>
  <si>
    <t>Vyplnění spár mezi silničními dílci jakékoliv tloušťky živičnou zálivkou</t>
  </si>
  <si>
    <t>1909021112</t>
  </si>
  <si>
    <t xml:space="preserve">Poznámka k souboru cen:_x000D_
1. Ceny lze použít i pro vyplnění spár podkladu z betonu prostého, který se oceňuje cenami souboru cen 567 1 . - . . Podklad z prostého betonu._x000D_
2. V ceně 14-1111 jsou započteny i náklady na vyčištění spár._x000D_
</t>
  </si>
  <si>
    <t>"zálivka  stávající komunikace/nová komunikace"4</t>
  </si>
  <si>
    <t>569903311</t>
  </si>
  <si>
    <t>Zřízení zemních krajnic z hornin jakékoliv třídy se zhutněním</t>
  </si>
  <si>
    <t>-100150835</t>
  </si>
  <si>
    <t xml:space="preserve">Poznámka k souboru cen:_x000D_
1. Ceny jsou určeny pro jakoukoliv tloušťku krajnice._x000D_
2. V cenách nejsou započteny náklady na opatření zeminy a její přemístění k místu zabudování, které se oceňují podle ustanovení čl. 3111 Všeobecných podmínek části A 01 tohoto katalogu._x000D_
</t>
  </si>
  <si>
    <t>"nezpevněná krajnice dle řezů, kalulováno" (0,25*0,7*79,1)/2</t>
  </si>
  <si>
    <t>6,921*1,1 'Přepočtené koeficientem množství</t>
  </si>
  <si>
    <t>M</t>
  </si>
  <si>
    <t>58333674.Rnezpkraj</t>
  </si>
  <si>
    <t>materiál pro dosypání silničních nezpevněných krajnic - kamenivo frakce 0-22 tř.A,B,C nebo frakce 0-32 tř.A,B,C nebo asfaltový recyklát farkce 0-32</t>
  </si>
  <si>
    <t>R-položka</t>
  </si>
  <si>
    <t>44032584</t>
  </si>
  <si>
    <t>7,613*2</t>
  </si>
  <si>
    <t>Ostatní konstrukce a práce, bourání</t>
  </si>
  <si>
    <t>91</t>
  </si>
  <si>
    <t>Doplňující konstrukce a práce pozemních komunikací, letišť a ploch</t>
  </si>
  <si>
    <t>919735112</t>
  </si>
  <si>
    <t>Řezání stávajícího živičného krytu nebo podkladu hloubky přes 50 do 100 mm</t>
  </si>
  <si>
    <t>410583699</t>
  </si>
  <si>
    <t xml:space="preserve">Poznámka k souboru cen:_x000D_
1. V cenách jsou započteny i náklady na spotřebu vody._x000D_
</t>
  </si>
  <si>
    <t>"napojení na stávající živici"4</t>
  </si>
  <si>
    <t>997</t>
  </si>
  <si>
    <t>Přesun sutě</t>
  </si>
  <si>
    <t>18</t>
  </si>
  <si>
    <t>997006512</t>
  </si>
  <si>
    <t>Vodorovná doprava suti na skládku s naložením na dopravní prostředek a složením přes 100 m do 1 km</t>
  </si>
  <si>
    <t>-714250940</t>
  </si>
  <si>
    <t xml:space="preserve">Poznámka k souboru cen:_x000D_
1. Pro volbu ceny je rozhodující dopravní vzdálenost těžiště skládky a půdorysné plochy objektu._x000D_
</t>
  </si>
  <si>
    <t>19</t>
  </si>
  <si>
    <t>997006519</t>
  </si>
  <si>
    <t>Vodorovná doprava suti na skládku s naložením na dopravní prostředek a složením Příplatek k ceně za každý další i započatý 1 km</t>
  </si>
  <si>
    <t>-1243309384</t>
  </si>
  <si>
    <t>107,685*19</t>
  </si>
  <si>
    <t>20</t>
  </si>
  <si>
    <t>997013645</t>
  </si>
  <si>
    <t>Poplatek za uložení stavebního odpadu na skládce (skládkovné) asfaltového bez obsahu dehtu zatříděného do Katalogu odpadů pod kódem 17 03 02</t>
  </si>
  <si>
    <t>555730278</t>
  </si>
  <si>
    <t xml:space="preserve">Poznámka k souboru cen:_x000D_
1. Ceny uvedené v souboru cen je doporučeno upravit podle aktuálních cen místně příslušné skládky odpadů._x000D_
2. Uložení odpadů neuvedených v souboru cen se oceňuje individuálně._x000D_
3. V cenách je započítán poplatek za ukládaní odpadu dle zákona 185/2001 Sb._x000D_
4. Případné drcení stavebního odpadu lze ocenit souborem cen 997 00-60 Drcení stavebního odpadu z katalogu 800-6 Demolice objektů._x000D_
</t>
  </si>
  <si>
    <t>10,230</t>
  </si>
  <si>
    <t>997013655</t>
  </si>
  <si>
    <t>756528774</t>
  </si>
  <si>
    <t>76,995+20,460</t>
  </si>
  <si>
    <t>998</t>
  </si>
  <si>
    <t>Přesun hmot</t>
  </si>
  <si>
    <t>22</t>
  </si>
  <si>
    <t>998225111</t>
  </si>
  <si>
    <t>Přesun hmot pro komunikace s krytem z kameniva, monolitickým betonovým nebo živičným dopravní vzdálenost do 200 m jakékoliv délky objektu</t>
  </si>
  <si>
    <t>1837373636</t>
  </si>
  <si>
    <t xml:space="preserve">Poznámka k souboru cen:_x000D_
1. Ceny lze použít i pro plochy letišť s krytem monolitickým betonovým nebo živičným._x000D_
</t>
  </si>
  <si>
    <t>HZS</t>
  </si>
  <si>
    <t>Hodinové zúčtovací sazby</t>
  </si>
  <si>
    <t>23</t>
  </si>
  <si>
    <t>HZS1421</t>
  </si>
  <si>
    <t>Hodinové zúčtovací sazby profesí HSV provádění konstrukcí inženýrských a dopravních staveb dělník výstavby silnic</t>
  </si>
  <si>
    <t>hod</t>
  </si>
  <si>
    <t>512</t>
  </si>
  <si>
    <t>-1414931872</t>
  </si>
  <si>
    <t>"práce neobsažené v položkách - demontáž  svodnice, urovnání terénu  atd."(7,5*2)</t>
  </si>
  <si>
    <t>Soupis:</t>
  </si>
  <si>
    <t>PODLOZI - Výměna podloží (aktivní zóna)</t>
  </si>
  <si>
    <t xml:space="preserve">      18 - Zemní práce - povrchové úpravy terénu</t>
  </si>
  <si>
    <t>122552203</t>
  </si>
  <si>
    <t>Odkopávky a prokopávky nezapažené pro silnice a dálnice strojně v hornině třídy těžitelnosti III do 100 m3</t>
  </si>
  <si>
    <t>1127225480</t>
  </si>
  <si>
    <t xml:space="preserve">Poznámka k souboru cen:_x000D_
1. Ceny jsou určeny pro vykopávky:_x000D_
a) příkopů pro silnice, dálnice a to i tehdy, jsou-li vykopávky příkopů prováděny samostatně,_x000D_
b) v zemnících na suchu, jestliže tyto zemníky přímo souvisejí s odkopávkami nebo prokopávkami pro spodní stavbu silnic a dálnic._x000D_
2. V cenách jsou započteny i náklady na přemístění výkopku v příčných profilech na vzdálenost do 15 m nebo naložení na dopravní prostředek._x000D_
</t>
  </si>
  <si>
    <t>"K1"239*0,5</t>
  </si>
  <si>
    <t>"K2"27,5*0,5</t>
  </si>
  <si>
    <t>"K3"36,5*0,5</t>
  </si>
  <si>
    <t>1721462178</t>
  </si>
  <si>
    <t>1267913790</t>
  </si>
  <si>
    <t>"do Frýdlantu n.O."151,5*10</t>
  </si>
  <si>
    <t>-58612518</t>
  </si>
  <si>
    <t>-916665595</t>
  </si>
  <si>
    <t>"K1"(239*0,5)*1,8</t>
  </si>
  <si>
    <t>"K2"(27,5*0,5)*1,8</t>
  </si>
  <si>
    <t>"K3"(36,5*0,5)*1,8</t>
  </si>
  <si>
    <t>Zemní práce - povrchové úpravy terénu</t>
  </si>
  <si>
    <t>181951112</t>
  </si>
  <si>
    <t>Úprava pláně vyrovnáním výškových rozdílů strojně v hornině třídy těžitelnosti I, skupiny 1 až 3 se zhutněním</t>
  </si>
  <si>
    <t>-1827914345</t>
  </si>
  <si>
    <t xml:space="preserve">Poznámka k souboru cen:_x000D_
1. Ceny jsou určeny pro urovnání všech nově zřizovaných ploch (v zářezech i na násypech) vodorovných nebo ve sklonu do 1:5 pod zpevnění ploch jakéhokoliv druhu, pod humusování, (ne však pro plochy zásypu rýh pro podzemní vedení), drnování apod. a dále, předepíše-li projekt urovnání pláně z jiného důvodu._x000D_
2. Ceny nelze použít pro urovnání lavic šířky do 3 m přerušujících svahy, pro urovnání dna silničních a železničních příkopů pro jakoukoliv šířku dna; toto urovnání se oceňuje cenami souboru cen 182 Svahování._x000D_
3. Urovnání ploch ve sklonu přes 1 : 5 se oceňuje cenami souboru cen 182 Svahování trvalých svahů do projektovaných profilů strojně._x000D_
4. Ceny se zhutněním jsou určeny pro jakoukoliv míru zhutnění._x000D_
</t>
  </si>
  <si>
    <t>"K1"239</t>
  </si>
  <si>
    <t>"K2"27,5</t>
  </si>
  <si>
    <t>"K3"36,5</t>
  </si>
  <si>
    <t>564861111</t>
  </si>
  <si>
    <t>Podklad ze štěrkodrti ŠD s rozprostřením a zhutněním, po zhutnění tl. 200 mm</t>
  </si>
  <si>
    <t>CS ÚRS 2019 02</t>
  </si>
  <si>
    <t>-1263888586</t>
  </si>
  <si>
    <t>564871116</t>
  </si>
  <si>
    <t>Podklad ze štěrkodrti ŠD s rozprostřením a zhutněním, po zhutnění tl. 300 mm</t>
  </si>
  <si>
    <t>13598531</t>
  </si>
  <si>
    <t>919726122</t>
  </si>
  <si>
    <t>Geotextilie netkaná pro ochranu, separaci nebo filtraci měrná hmotnost přes 200 do 300 g/m2</t>
  </si>
  <si>
    <t>222401411</t>
  </si>
  <si>
    <t xml:space="preserve">Poznámka k souboru cen:_x000D_
1. V cenách jsou započteny i náklady na položení a dodání geotextilie včetně přesahů._x000D_
</t>
  </si>
  <si>
    <t>303*1,1 'Přepočtené koeficientem množství</t>
  </si>
  <si>
    <t>998223011</t>
  </si>
  <si>
    <t>Přesun hmot pro pozemní komunikace s krytem dlážděným dopravní vzdálenost do 200 m jakékoliv délky objektu</t>
  </si>
  <si>
    <t>230477848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</si>
  <si>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</si>
  <si>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</si>
  <si>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</si>
  <si>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VRN4 - Inženýrská činnost</t>
  </si>
  <si>
    <t>VRN3 - Zařízení staveniště</t>
  </si>
  <si>
    <t>VRN7 - Provozní vlivy</t>
  </si>
  <si>
    <t>VRN</t>
  </si>
  <si>
    <t>Vedlejší rozpočtové náklady</t>
  </si>
  <si>
    <t>VRN1</t>
  </si>
  <si>
    <t>Průzkumné, geodetické a projektové práce</t>
  </si>
  <si>
    <t>012203000</t>
  </si>
  <si>
    <t>Geodetické práce při provádění stavby</t>
  </si>
  <si>
    <t>kpl</t>
  </si>
  <si>
    <t>1024</t>
  </si>
  <si>
    <t>1771990461</t>
  </si>
  <si>
    <t>"polohopisné  a výškopisné vytyčení stavby"1</t>
  </si>
  <si>
    <t>013254000</t>
  </si>
  <si>
    <t>Dokumentace skutečného provedení stavby vč.geodetického zaměření a pasportu komunikace</t>
  </si>
  <si>
    <t>-75503579</t>
  </si>
  <si>
    <t>VRN4</t>
  </si>
  <si>
    <t>Inženýrská činnost</t>
  </si>
  <si>
    <t>040001000</t>
  </si>
  <si>
    <t>Inženýrská činnost zhotovitele stavby ( vytyčení inženýrských sítí)</t>
  </si>
  <si>
    <t>1655143338</t>
  </si>
  <si>
    <t>091002000.RVOD</t>
  </si>
  <si>
    <t>Ostatní náklady související s objektem- ochrana vodovodu ( případná dodávka+montáž dělené chráničky)</t>
  </si>
  <si>
    <t>1208680576</t>
  </si>
  <si>
    <t>VRN3</t>
  </si>
  <si>
    <t>Zařízení staveniště</t>
  </si>
  <si>
    <t>032002000.RS</t>
  </si>
  <si>
    <t>Vybavení staveniště- mobilní sklad (pronájem po dobu realizace,doprava vč.složení a naložení jeřábem)</t>
  </si>
  <si>
    <t>kus/měsíc</t>
  </si>
  <si>
    <t>1762998575</t>
  </si>
  <si>
    <t>"mobilní sklad"1*1</t>
  </si>
  <si>
    <t>032002000.RWC</t>
  </si>
  <si>
    <t>Vybavení staveniště- mobilní WC - (pronájem po dobu realizace,doprava vč.složení a naložení jeřábem)</t>
  </si>
  <si>
    <t>1255574680</t>
  </si>
  <si>
    <t>1*1</t>
  </si>
  <si>
    <t>032203000</t>
  </si>
  <si>
    <t>Pronájem ploch staveniště od obce, vlastníků nemovitostí atd.</t>
  </si>
  <si>
    <t>2090839879</t>
  </si>
  <si>
    <t>032903000</t>
  </si>
  <si>
    <t>Náklady na provoz a údržbu vybavení staveniště</t>
  </si>
  <si>
    <t>1655594083</t>
  </si>
  <si>
    <t>034002000.1</t>
  </si>
  <si>
    <t>Zabezpečení staveniště - mobilní oplocení (pronájem po dobu realizace,montáž, dmtž, doprava vč.složení a naložení)+ ohraničení bezpečnostní páskou</t>
  </si>
  <si>
    <t>m/den</t>
  </si>
  <si>
    <t>1101888973</t>
  </si>
  <si>
    <t>"oplocení zařízení staveniště 20m"20*30</t>
  </si>
  <si>
    <t>"provizorní oplocení komunikace při provádění prací dle potřeby-15m"15*30</t>
  </si>
  <si>
    <t>034002000.RBR</t>
  </si>
  <si>
    <t>Zabezpečení staveniště - branka (pronájem po dobu realizace,montáž, dmtž, doprava vč.složení a naložení)</t>
  </si>
  <si>
    <t>kus/den</t>
  </si>
  <si>
    <t>-925157533</t>
  </si>
  <si>
    <t>1*30</t>
  </si>
  <si>
    <t>034103000</t>
  </si>
  <si>
    <t>Energie pro zařízení staveniště</t>
  </si>
  <si>
    <t>-1440241158</t>
  </si>
  <si>
    <t>034403000</t>
  </si>
  <si>
    <t>Dopravní značení na staveništi (pronájem dopravní značky vč.podstavce,doprava,montáž+demontaž)</t>
  </si>
  <si>
    <t>značka/den</t>
  </si>
  <si>
    <t>1232372656</t>
  </si>
  <si>
    <t>"provizorní dopravní značení po dobu výstavby - kalkulováno  6  dopravních  značek  po dobu 30 dní" (6*150)</t>
  </si>
  <si>
    <t>034503000</t>
  </si>
  <si>
    <t>Informační tabule na staveništi</t>
  </si>
  <si>
    <t>-1629213250</t>
  </si>
  <si>
    <t>034703000</t>
  </si>
  <si>
    <t>Osvětlení staveniště - provozorní</t>
  </si>
  <si>
    <t>-295312130</t>
  </si>
  <si>
    <t>VRN7</t>
  </si>
  <si>
    <t>Provozní vlivy</t>
  </si>
  <si>
    <t>071002000</t>
  </si>
  <si>
    <t xml:space="preserve">Provoz investora, třetích osob- zabezpečení nepřerušení provozu </t>
  </si>
  <si>
    <t>Kč</t>
  </si>
  <si>
    <t>595257273</t>
  </si>
  <si>
    <t>"1% "1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</si>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</sst>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41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3" xfId="0" applyBorder="1" applyProtection="1">
      <protection locked="0"/>
    </xf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 applyProtection="1">
      <alignment vertical="center"/>
      <protection locked="0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  <protection locked="0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  <protection locked="0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4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4" fontId="27" fillId="0" borderId="0" xfId="0" applyNumberFormat="1" applyFont="1" applyAlignment="1" applyProtection="1">
      <alignment horizontal="right"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49" fontId="42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0"/>
  <sheetViews>
    <sheetView showGridLines="0" tabSelected="1" workbookViewId="0">
      <selection activeCell="T19" sqref="T19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93"/>
      <c r="AS2" s="393"/>
      <c r="AT2" s="393"/>
      <c r="AU2" s="393"/>
      <c r="AV2" s="393"/>
      <c r="AW2" s="393"/>
      <c r="AX2" s="393"/>
      <c r="AY2" s="393"/>
      <c r="AZ2" s="393"/>
      <c r="BA2" s="393"/>
      <c r="BB2" s="393"/>
      <c r="BC2" s="393"/>
      <c r="BD2" s="393"/>
      <c r="BE2" s="393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77" t="s">
        <v>14</v>
      </c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378"/>
      <c r="AG5" s="378"/>
      <c r="AH5" s="378"/>
      <c r="AI5" s="378"/>
      <c r="AJ5" s="378"/>
      <c r="AK5" s="378"/>
      <c r="AL5" s="378"/>
      <c r="AM5" s="378"/>
      <c r="AN5" s="378"/>
      <c r="AO5" s="378"/>
      <c r="AP5" s="24"/>
      <c r="AQ5" s="24"/>
      <c r="AR5" s="22"/>
      <c r="BE5" s="374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79" t="s">
        <v>17</v>
      </c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8"/>
      <c r="Y6" s="378"/>
      <c r="Z6" s="378"/>
      <c r="AA6" s="378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24"/>
      <c r="AQ6" s="24"/>
      <c r="AR6" s="22"/>
      <c r="BE6" s="375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75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75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75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75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75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75"/>
      <c r="BS12" s="19" t="s">
        <v>6</v>
      </c>
    </row>
    <row r="13" spans="1:74" s="1" customFormat="1" ht="12" customHeight="1">
      <c r="B13" s="23"/>
      <c r="C13" s="24"/>
      <c r="D13" s="31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30</v>
      </c>
      <c r="AO13" s="24"/>
      <c r="AP13" s="24"/>
      <c r="AQ13" s="24"/>
      <c r="AR13" s="22"/>
      <c r="BE13" s="375"/>
      <c r="BS13" s="19" t="s">
        <v>6</v>
      </c>
    </row>
    <row r="14" spans="1:74" ht="12.75">
      <c r="B14" s="23"/>
      <c r="C14" s="24"/>
      <c r="D14" s="24"/>
      <c r="E14" s="380" t="s">
        <v>30</v>
      </c>
      <c r="F14" s="381"/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1"/>
      <c r="Z14" s="381"/>
      <c r="AA14" s="381"/>
      <c r="AB14" s="381"/>
      <c r="AC14" s="381"/>
      <c r="AD14" s="381"/>
      <c r="AE14" s="381"/>
      <c r="AF14" s="381"/>
      <c r="AG14" s="381"/>
      <c r="AH14" s="381"/>
      <c r="AI14" s="381"/>
      <c r="AJ14" s="381"/>
      <c r="AK14" s="31" t="s">
        <v>28</v>
      </c>
      <c r="AL14" s="24"/>
      <c r="AM14" s="24"/>
      <c r="AN14" s="33" t="s">
        <v>30</v>
      </c>
      <c r="AO14" s="24"/>
      <c r="AP14" s="24"/>
      <c r="AQ14" s="24"/>
      <c r="AR14" s="22"/>
      <c r="BE14" s="375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75"/>
      <c r="BS15" s="19" t="s">
        <v>4</v>
      </c>
    </row>
    <row r="16" spans="1:74" s="1" customFormat="1" ht="12" customHeight="1">
      <c r="B16" s="23"/>
      <c r="C16" s="24"/>
      <c r="D16" s="31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75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75"/>
      <c r="BS17" s="19" t="s">
        <v>33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75"/>
      <c r="BS18" s="19" t="s">
        <v>6</v>
      </c>
    </row>
    <row r="19" spans="1:71" s="1" customFormat="1" ht="12" customHeight="1">
      <c r="B19" s="23"/>
      <c r="C19" s="24"/>
      <c r="D19" s="31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75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75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75"/>
    </row>
    <row r="22" spans="1:71" s="1" customFormat="1" ht="12" customHeight="1">
      <c r="B22" s="23"/>
      <c r="C22" s="24"/>
      <c r="D22" s="31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75"/>
    </row>
    <row r="23" spans="1:71" s="1" customFormat="1" ht="47.25" customHeight="1">
      <c r="B23" s="23"/>
      <c r="C23" s="24"/>
      <c r="D23" s="24"/>
      <c r="E23" s="382" t="s">
        <v>36</v>
      </c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  <c r="AC23" s="382"/>
      <c r="AD23" s="382"/>
      <c r="AE23" s="382"/>
      <c r="AF23" s="382"/>
      <c r="AG23" s="382"/>
      <c r="AH23" s="382"/>
      <c r="AI23" s="382"/>
      <c r="AJ23" s="382"/>
      <c r="AK23" s="382"/>
      <c r="AL23" s="382"/>
      <c r="AM23" s="382"/>
      <c r="AN23" s="382"/>
      <c r="AO23" s="24"/>
      <c r="AP23" s="24"/>
      <c r="AQ23" s="24"/>
      <c r="AR23" s="22"/>
      <c r="BE23" s="375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75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75"/>
    </row>
    <row r="26" spans="1:71" s="2" customFormat="1" ht="25.9" customHeight="1">
      <c r="A26" s="36"/>
      <c r="B26" s="37"/>
      <c r="C26" s="38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83">
        <f>ROUND(AG54,2)</f>
        <v>0</v>
      </c>
      <c r="AL26" s="384"/>
      <c r="AM26" s="384"/>
      <c r="AN26" s="384"/>
      <c r="AO26" s="384"/>
      <c r="AP26" s="38"/>
      <c r="AQ26" s="38"/>
      <c r="AR26" s="41"/>
      <c r="BE26" s="375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75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5" t="s">
        <v>38</v>
      </c>
      <c r="M28" s="385"/>
      <c r="N28" s="385"/>
      <c r="O28" s="385"/>
      <c r="P28" s="385"/>
      <c r="Q28" s="38"/>
      <c r="R28" s="38"/>
      <c r="S28" s="38"/>
      <c r="T28" s="38"/>
      <c r="U28" s="38"/>
      <c r="V28" s="38"/>
      <c r="W28" s="385" t="s">
        <v>39</v>
      </c>
      <c r="X28" s="385"/>
      <c r="Y28" s="385"/>
      <c r="Z28" s="385"/>
      <c r="AA28" s="385"/>
      <c r="AB28" s="385"/>
      <c r="AC28" s="385"/>
      <c r="AD28" s="385"/>
      <c r="AE28" s="385"/>
      <c r="AF28" s="38"/>
      <c r="AG28" s="38"/>
      <c r="AH28" s="38"/>
      <c r="AI28" s="38"/>
      <c r="AJ28" s="38"/>
      <c r="AK28" s="385" t="s">
        <v>40</v>
      </c>
      <c r="AL28" s="385"/>
      <c r="AM28" s="385"/>
      <c r="AN28" s="385"/>
      <c r="AO28" s="385"/>
      <c r="AP28" s="38"/>
      <c r="AQ28" s="38"/>
      <c r="AR28" s="41"/>
      <c r="BE28" s="375"/>
    </row>
    <row r="29" spans="1:71" s="3" customFormat="1" ht="14.45" customHeight="1">
      <c r="B29" s="42"/>
      <c r="C29" s="43"/>
      <c r="D29" s="31" t="s">
        <v>41</v>
      </c>
      <c r="E29" s="43"/>
      <c r="F29" s="31" t="s">
        <v>42</v>
      </c>
      <c r="G29" s="43"/>
      <c r="H29" s="43"/>
      <c r="I29" s="43"/>
      <c r="J29" s="43"/>
      <c r="K29" s="43"/>
      <c r="L29" s="388">
        <v>0.21</v>
      </c>
      <c r="M29" s="387"/>
      <c r="N29" s="387"/>
      <c r="O29" s="387"/>
      <c r="P29" s="387"/>
      <c r="Q29" s="43"/>
      <c r="R29" s="43"/>
      <c r="S29" s="43"/>
      <c r="T29" s="43"/>
      <c r="U29" s="43"/>
      <c r="V29" s="43"/>
      <c r="W29" s="386">
        <f>ROUND(AZ54, 2)</f>
        <v>0</v>
      </c>
      <c r="X29" s="387"/>
      <c r="Y29" s="387"/>
      <c r="Z29" s="387"/>
      <c r="AA29" s="387"/>
      <c r="AB29" s="387"/>
      <c r="AC29" s="387"/>
      <c r="AD29" s="387"/>
      <c r="AE29" s="387"/>
      <c r="AF29" s="43"/>
      <c r="AG29" s="43"/>
      <c r="AH29" s="43"/>
      <c r="AI29" s="43"/>
      <c r="AJ29" s="43"/>
      <c r="AK29" s="386">
        <f>ROUND(AV54, 2)</f>
        <v>0</v>
      </c>
      <c r="AL29" s="387"/>
      <c r="AM29" s="387"/>
      <c r="AN29" s="387"/>
      <c r="AO29" s="387"/>
      <c r="AP29" s="43"/>
      <c r="AQ29" s="43"/>
      <c r="AR29" s="44"/>
      <c r="BE29" s="376"/>
    </row>
    <row r="30" spans="1:71" s="3" customFormat="1" ht="14.45" customHeight="1">
      <c r="B30" s="42"/>
      <c r="C30" s="43"/>
      <c r="D30" s="43"/>
      <c r="E30" s="43"/>
      <c r="F30" s="31" t="s">
        <v>43</v>
      </c>
      <c r="G30" s="43"/>
      <c r="H30" s="43"/>
      <c r="I30" s="43"/>
      <c r="J30" s="43"/>
      <c r="K30" s="43"/>
      <c r="L30" s="388">
        <v>0.15</v>
      </c>
      <c r="M30" s="387"/>
      <c r="N30" s="387"/>
      <c r="O30" s="387"/>
      <c r="P30" s="387"/>
      <c r="Q30" s="43"/>
      <c r="R30" s="43"/>
      <c r="S30" s="43"/>
      <c r="T30" s="43"/>
      <c r="U30" s="43"/>
      <c r="V30" s="43"/>
      <c r="W30" s="386">
        <f>ROUND(BA54, 2)</f>
        <v>0</v>
      </c>
      <c r="X30" s="387"/>
      <c r="Y30" s="387"/>
      <c r="Z30" s="387"/>
      <c r="AA30" s="387"/>
      <c r="AB30" s="387"/>
      <c r="AC30" s="387"/>
      <c r="AD30" s="387"/>
      <c r="AE30" s="387"/>
      <c r="AF30" s="43"/>
      <c r="AG30" s="43"/>
      <c r="AH30" s="43"/>
      <c r="AI30" s="43"/>
      <c r="AJ30" s="43"/>
      <c r="AK30" s="386">
        <f>ROUND(AW54, 2)</f>
        <v>0</v>
      </c>
      <c r="AL30" s="387"/>
      <c r="AM30" s="387"/>
      <c r="AN30" s="387"/>
      <c r="AO30" s="387"/>
      <c r="AP30" s="43"/>
      <c r="AQ30" s="43"/>
      <c r="AR30" s="44"/>
      <c r="BE30" s="376"/>
    </row>
    <row r="31" spans="1:71" s="3" customFormat="1" ht="14.45" hidden="1" customHeight="1">
      <c r="B31" s="42"/>
      <c r="C31" s="43"/>
      <c r="D31" s="43"/>
      <c r="E31" s="43"/>
      <c r="F31" s="31" t="s">
        <v>44</v>
      </c>
      <c r="G31" s="43"/>
      <c r="H31" s="43"/>
      <c r="I31" s="43"/>
      <c r="J31" s="43"/>
      <c r="K31" s="43"/>
      <c r="L31" s="388">
        <v>0.21</v>
      </c>
      <c r="M31" s="387"/>
      <c r="N31" s="387"/>
      <c r="O31" s="387"/>
      <c r="P31" s="387"/>
      <c r="Q31" s="43"/>
      <c r="R31" s="43"/>
      <c r="S31" s="43"/>
      <c r="T31" s="43"/>
      <c r="U31" s="43"/>
      <c r="V31" s="43"/>
      <c r="W31" s="386">
        <f>ROUND(BB54, 2)</f>
        <v>0</v>
      </c>
      <c r="X31" s="387"/>
      <c r="Y31" s="387"/>
      <c r="Z31" s="387"/>
      <c r="AA31" s="387"/>
      <c r="AB31" s="387"/>
      <c r="AC31" s="387"/>
      <c r="AD31" s="387"/>
      <c r="AE31" s="387"/>
      <c r="AF31" s="43"/>
      <c r="AG31" s="43"/>
      <c r="AH31" s="43"/>
      <c r="AI31" s="43"/>
      <c r="AJ31" s="43"/>
      <c r="AK31" s="386">
        <v>0</v>
      </c>
      <c r="AL31" s="387"/>
      <c r="AM31" s="387"/>
      <c r="AN31" s="387"/>
      <c r="AO31" s="387"/>
      <c r="AP31" s="43"/>
      <c r="AQ31" s="43"/>
      <c r="AR31" s="44"/>
      <c r="BE31" s="376"/>
    </row>
    <row r="32" spans="1:71" s="3" customFormat="1" ht="14.45" hidden="1" customHeight="1">
      <c r="B32" s="42"/>
      <c r="C32" s="43"/>
      <c r="D32" s="43"/>
      <c r="E32" s="43"/>
      <c r="F32" s="31" t="s">
        <v>45</v>
      </c>
      <c r="G32" s="43"/>
      <c r="H32" s="43"/>
      <c r="I32" s="43"/>
      <c r="J32" s="43"/>
      <c r="K32" s="43"/>
      <c r="L32" s="388">
        <v>0.15</v>
      </c>
      <c r="M32" s="387"/>
      <c r="N32" s="387"/>
      <c r="O32" s="387"/>
      <c r="P32" s="387"/>
      <c r="Q32" s="43"/>
      <c r="R32" s="43"/>
      <c r="S32" s="43"/>
      <c r="T32" s="43"/>
      <c r="U32" s="43"/>
      <c r="V32" s="43"/>
      <c r="W32" s="386">
        <f>ROUND(BC54, 2)</f>
        <v>0</v>
      </c>
      <c r="X32" s="387"/>
      <c r="Y32" s="387"/>
      <c r="Z32" s="387"/>
      <c r="AA32" s="387"/>
      <c r="AB32" s="387"/>
      <c r="AC32" s="387"/>
      <c r="AD32" s="387"/>
      <c r="AE32" s="387"/>
      <c r="AF32" s="43"/>
      <c r="AG32" s="43"/>
      <c r="AH32" s="43"/>
      <c r="AI32" s="43"/>
      <c r="AJ32" s="43"/>
      <c r="AK32" s="386">
        <v>0</v>
      </c>
      <c r="AL32" s="387"/>
      <c r="AM32" s="387"/>
      <c r="AN32" s="387"/>
      <c r="AO32" s="387"/>
      <c r="AP32" s="43"/>
      <c r="AQ32" s="43"/>
      <c r="AR32" s="44"/>
      <c r="BE32" s="376"/>
    </row>
    <row r="33" spans="1:57" s="3" customFormat="1" ht="14.45" hidden="1" customHeight="1">
      <c r="B33" s="42"/>
      <c r="C33" s="43"/>
      <c r="D33" s="43"/>
      <c r="E33" s="43"/>
      <c r="F33" s="31" t="s">
        <v>46</v>
      </c>
      <c r="G33" s="43"/>
      <c r="H33" s="43"/>
      <c r="I33" s="43"/>
      <c r="J33" s="43"/>
      <c r="K33" s="43"/>
      <c r="L33" s="388">
        <v>0</v>
      </c>
      <c r="M33" s="387"/>
      <c r="N33" s="387"/>
      <c r="O33" s="387"/>
      <c r="P33" s="387"/>
      <c r="Q33" s="43"/>
      <c r="R33" s="43"/>
      <c r="S33" s="43"/>
      <c r="T33" s="43"/>
      <c r="U33" s="43"/>
      <c r="V33" s="43"/>
      <c r="W33" s="386">
        <f>ROUND(BD54, 2)</f>
        <v>0</v>
      </c>
      <c r="X33" s="387"/>
      <c r="Y33" s="387"/>
      <c r="Z33" s="387"/>
      <c r="AA33" s="387"/>
      <c r="AB33" s="387"/>
      <c r="AC33" s="387"/>
      <c r="AD33" s="387"/>
      <c r="AE33" s="387"/>
      <c r="AF33" s="43"/>
      <c r="AG33" s="43"/>
      <c r="AH33" s="43"/>
      <c r="AI33" s="43"/>
      <c r="AJ33" s="43"/>
      <c r="AK33" s="386">
        <v>0</v>
      </c>
      <c r="AL33" s="387"/>
      <c r="AM33" s="387"/>
      <c r="AN33" s="387"/>
      <c r="AO33" s="387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47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48</v>
      </c>
      <c r="U35" s="47"/>
      <c r="V35" s="47"/>
      <c r="W35" s="47"/>
      <c r="X35" s="392" t="s">
        <v>49</v>
      </c>
      <c r="Y35" s="390"/>
      <c r="Z35" s="390"/>
      <c r="AA35" s="390"/>
      <c r="AB35" s="390"/>
      <c r="AC35" s="47"/>
      <c r="AD35" s="47"/>
      <c r="AE35" s="47"/>
      <c r="AF35" s="47"/>
      <c r="AG35" s="47"/>
      <c r="AH35" s="47"/>
      <c r="AI35" s="47"/>
      <c r="AJ35" s="47"/>
      <c r="AK35" s="389">
        <f>SUM(AK26:AK33)</f>
        <v>0</v>
      </c>
      <c r="AL35" s="390"/>
      <c r="AM35" s="390"/>
      <c r="AN35" s="390"/>
      <c r="AO35" s="391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50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RZP052020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50" t="str">
        <f>K6</f>
        <v>Oprava komunikace</v>
      </c>
      <c r="M45" s="351"/>
      <c r="N45" s="351"/>
      <c r="O45" s="351"/>
      <c r="P45" s="351"/>
      <c r="Q45" s="351"/>
      <c r="R45" s="351"/>
      <c r="S45" s="351"/>
      <c r="T45" s="351"/>
      <c r="U45" s="351"/>
      <c r="V45" s="351"/>
      <c r="W45" s="351"/>
      <c r="X45" s="351"/>
      <c r="Y45" s="351"/>
      <c r="Z45" s="351"/>
      <c r="AA45" s="351"/>
      <c r="AB45" s="351"/>
      <c r="AC45" s="351"/>
      <c r="AD45" s="351"/>
      <c r="AE45" s="351"/>
      <c r="AF45" s="351"/>
      <c r="AG45" s="351"/>
      <c r="AH45" s="351"/>
      <c r="AI45" s="351"/>
      <c r="AJ45" s="351"/>
      <c r="AK45" s="351"/>
      <c r="AL45" s="351"/>
      <c r="AM45" s="351"/>
      <c r="AN45" s="351"/>
      <c r="AO45" s="351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Krásná pod Lysou Horou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52" t="str">
        <f>IF(AN8= "","",AN8)</f>
        <v>8. 3. 2020</v>
      </c>
      <c r="AN47" s="352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OBEC KRÁSNÁ, Krásná 287, 739 04 p.Pražmo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31</v>
      </c>
      <c r="AJ49" s="38"/>
      <c r="AK49" s="38"/>
      <c r="AL49" s="38"/>
      <c r="AM49" s="359" t="str">
        <f>IF(E17="","",E17)</f>
        <v xml:space="preserve"> </v>
      </c>
      <c r="AN49" s="360"/>
      <c r="AO49" s="360"/>
      <c r="AP49" s="360"/>
      <c r="AQ49" s="38"/>
      <c r="AR49" s="41"/>
      <c r="AS49" s="353" t="s">
        <v>51</v>
      </c>
      <c r="AT49" s="354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29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34</v>
      </c>
      <c r="AJ50" s="38"/>
      <c r="AK50" s="38"/>
      <c r="AL50" s="38"/>
      <c r="AM50" s="359" t="str">
        <f>IF(E20="","",E20)</f>
        <v xml:space="preserve"> </v>
      </c>
      <c r="AN50" s="360"/>
      <c r="AO50" s="360"/>
      <c r="AP50" s="360"/>
      <c r="AQ50" s="38"/>
      <c r="AR50" s="41"/>
      <c r="AS50" s="355"/>
      <c r="AT50" s="356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57"/>
      <c r="AT51" s="358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61" t="s">
        <v>52</v>
      </c>
      <c r="D52" s="362"/>
      <c r="E52" s="362"/>
      <c r="F52" s="362"/>
      <c r="G52" s="362"/>
      <c r="H52" s="68"/>
      <c r="I52" s="364" t="s">
        <v>53</v>
      </c>
      <c r="J52" s="362"/>
      <c r="K52" s="362"/>
      <c r="L52" s="362"/>
      <c r="M52" s="362"/>
      <c r="N52" s="362"/>
      <c r="O52" s="362"/>
      <c r="P52" s="362"/>
      <c r="Q52" s="362"/>
      <c r="R52" s="362"/>
      <c r="S52" s="362"/>
      <c r="T52" s="362"/>
      <c r="U52" s="362"/>
      <c r="V52" s="362"/>
      <c r="W52" s="362"/>
      <c r="X52" s="362"/>
      <c r="Y52" s="362"/>
      <c r="Z52" s="362"/>
      <c r="AA52" s="362"/>
      <c r="AB52" s="362"/>
      <c r="AC52" s="362"/>
      <c r="AD52" s="362"/>
      <c r="AE52" s="362"/>
      <c r="AF52" s="362"/>
      <c r="AG52" s="363" t="s">
        <v>54</v>
      </c>
      <c r="AH52" s="362"/>
      <c r="AI52" s="362"/>
      <c r="AJ52" s="362"/>
      <c r="AK52" s="362"/>
      <c r="AL52" s="362"/>
      <c r="AM52" s="362"/>
      <c r="AN52" s="364" t="s">
        <v>55</v>
      </c>
      <c r="AO52" s="362"/>
      <c r="AP52" s="362"/>
      <c r="AQ52" s="69" t="s">
        <v>56</v>
      </c>
      <c r="AR52" s="41"/>
      <c r="AS52" s="70" t="s">
        <v>57</v>
      </c>
      <c r="AT52" s="71" t="s">
        <v>58</v>
      </c>
      <c r="AU52" s="71" t="s">
        <v>59</v>
      </c>
      <c r="AV52" s="71" t="s">
        <v>60</v>
      </c>
      <c r="AW52" s="71" t="s">
        <v>61</v>
      </c>
      <c r="AX52" s="71" t="s">
        <v>62</v>
      </c>
      <c r="AY52" s="71" t="s">
        <v>63</v>
      </c>
      <c r="AZ52" s="71" t="s">
        <v>64</v>
      </c>
      <c r="BA52" s="71" t="s">
        <v>65</v>
      </c>
      <c r="BB52" s="71" t="s">
        <v>66</v>
      </c>
      <c r="BC52" s="71" t="s">
        <v>67</v>
      </c>
      <c r="BD52" s="72" t="s">
        <v>68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69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72">
        <f>ROUND(AG55+AG58,2)</f>
        <v>0</v>
      </c>
      <c r="AH54" s="372"/>
      <c r="AI54" s="372"/>
      <c r="AJ54" s="372"/>
      <c r="AK54" s="372"/>
      <c r="AL54" s="372"/>
      <c r="AM54" s="372"/>
      <c r="AN54" s="373">
        <f>SUM(AG54,AT54)</f>
        <v>0</v>
      </c>
      <c r="AO54" s="373"/>
      <c r="AP54" s="373"/>
      <c r="AQ54" s="80" t="s">
        <v>19</v>
      </c>
      <c r="AR54" s="81"/>
      <c r="AS54" s="82">
        <f>ROUND(AS55+AS58,2)</f>
        <v>0</v>
      </c>
      <c r="AT54" s="83">
        <f>ROUND(SUM(AV54:AW54),2)</f>
        <v>0</v>
      </c>
      <c r="AU54" s="84">
        <f>ROUND(AU55+AU58,5)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ROUND(AZ55+AZ58,2)</f>
        <v>0</v>
      </c>
      <c r="BA54" s="83">
        <f>ROUND(BA55+BA58,2)</f>
        <v>0</v>
      </c>
      <c r="BB54" s="83">
        <f>ROUND(BB55+BB58,2)</f>
        <v>0</v>
      </c>
      <c r="BC54" s="83">
        <f>ROUND(BC55+BC58,2)</f>
        <v>0</v>
      </c>
      <c r="BD54" s="85">
        <f>ROUND(BD55+BD58,2)</f>
        <v>0</v>
      </c>
      <c r="BS54" s="86" t="s">
        <v>70</v>
      </c>
      <c r="BT54" s="86" t="s">
        <v>71</v>
      </c>
      <c r="BU54" s="87" t="s">
        <v>72</v>
      </c>
      <c r="BV54" s="86" t="s">
        <v>73</v>
      </c>
      <c r="BW54" s="86" t="s">
        <v>5</v>
      </c>
      <c r="BX54" s="86" t="s">
        <v>74</v>
      </c>
      <c r="CL54" s="86" t="s">
        <v>19</v>
      </c>
    </row>
    <row r="55" spans="1:91" s="7" customFormat="1" ht="16.5" customHeight="1">
      <c r="B55" s="88"/>
      <c r="C55" s="89"/>
      <c r="D55" s="368" t="s">
        <v>75</v>
      </c>
      <c r="E55" s="368"/>
      <c r="F55" s="368"/>
      <c r="G55" s="368"/>
      <c r="H55" s="368"/>
      <c r="I55" s="90"/>
      <c r="J55" s="368" t="s">
        <v>76</v>
      </c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5">
        <f>ROUND(SUM(AG56:AG57),2)</f>
        <v>0</v>
      </c>
      <c r="AH55" s="366"/>
      <c r="AI55" s="366"/>
      <c r="AJ55" s="366"/>
      <c r="AK55" s="366"/>
      <c r="AL55" s="366"/>
      <c r="AM55" s="366"/>
      <c r="AN55" s="367">
        <f>SUM(AG55,AT55)</f>
        <v>0</v>
      </c>
      <c r="AO55" s="366"/>
      <c r="AP55" s="366"/>
      <c r="AQ55" s="91" t="s">
        <v>77</v>
      </c>
      <c r="AR55" s="92"/>
      <c r="AS55" s="93">
        <f>ROUND(SUM(AS56:AS57),2)</f>
        <v>0</v>
      </c>
      <c r="AT55" s="94">
        <f>ROUND(SUM(AV55:AW55),2)</f>
        <v>0</v>
      </c>
      <c r="AU55" s="95">
        <f>ROUND(SUM(AU56:AU57),5)</f>
        <v>0</v>
      </c>
      <c r="AV55" s="94">
        <f>ROUND(AZ55*L29,2)</f>
        <v>0</v>
      </c>
      <c r="AW55" s="94">
        <f>ROUND(BA55*L30,2)</f>
        <v>0</v>
      </c>
      <c r="AX55" s="94">
        <f>ROUND(BB55*L29,2)</f>
        <v>0</v>
      </c>
      <c r="AY55" s="94">
        <f>ROUND(BC55*L30,2)</f>
        <v>0</v>
      </c>
      <c r="AZ55" s="94">
        <f>ROUND(SUM(AZ56:AZ57),2)</f>
        <v>0</v>
      </c>
      <c r="BA55" s="94">
        <f>ROUND(SUM(BA56:BA57),2)</f>
        <v>0</v>
      </c>
      <c r="BB55" s="94">
        <f>ROUND(SUM(BB56:BB57),2)</f>
        <v>0</v>
      </c>
      <c r="BC55" s="94">
        <f>ROUND(SUM(BC56:BC57),2)</f>
        <v>0</v>
      </c>
      <c r="BD55" s="96">
        <f>ROUND(SUM(BD56:BD57),2)</f>
        <v>0</v>
      </c>
      <c r="BS55" s="97" t="s">
        <v>70</v>
      </c>
      <c r="BT55" s="97" t="s">
        <v>78</v>
      </c>
      <c r="BV55" s="97" t="s">
        <v>73</v>
      </c>
      <c r="BW55" s="97" t="s">
        <v>79</v>
      </c>
      <c r="BX55" s="97" t="s">
        <v>5</v>
      </c>
      <c r="CL55" s="97" t="s">
        <v>19</v>
      </c>
      <c r="CM55" s="97" t="s">
        <v>80</v>
      </c>
    </row>
    <row r="56" spans="1:91" s="4" customFormat="1" ht="16.5" customHeight="1">
      <c r="A56" s="98" t="s">
        <v>81</v>
      </c>
      <c r="B56" s="53"/>
      <c r="C56" s="99"/>
      <c r="D56" s="99"/>
      <c r="E56" s="371" t="s">
        <v>75</v>
      </c>
      <c r="F56" s="371"/>
      <c r="G56" s="371"/>
      <c r="H56" s="371"/>
      <c r="I56" s="371"/>
      <c r="J56" s="99"/>
      <c r="K56" s="371" t="s">
        <v>76</v>
      </c>
      <c r="L56" s="371"/>
      <c r="M56" s="371"/>
      <c r="N56" s="371"/>
      <c r="O56" s="371"/>
      <c r="P56" s="371"/>
      <c r="Q56" s="371"/>
      <c r="R56" s="371"/>
      <c r="S56" s="371"/>
      <c r="T56" s="371"/>
      <c r="U56" s="371"/>
      <c r="V56" s="371"/>
      <c r="W56" s="371"/>
      <c r="X56" s="371"/>
      <c r="Y56" s="371"/>
      <c r="Z56" s="371"/>
      <c r="AA56" s="371"/>
      <c r="AB56" s="371"/>
      <c r="AC56" s="371"/>
      <c r="AD56" s="371"/>
      <c r="AE56" s="371"/>
      <c r="AF56" s="371"/>
      <c r="AG56" s="369">
        <f>'SO 01 - Komunikace'!J30</f>
        <v>0</v>
      </c>
      <c r="AH56" s="370"/>
      <c r="AI56" s="370"/>
      <c r="AJ56" s="370"/>
      <c r="AK56" s="370"/>
      <c r="AL56" s="370"/>
      <c r="AM56" s="370"/>
      <c r="AN56" s="369">
        <f>SUM(AG56,AT56)</f>
        <v>0</v>
      </c>
      <c r="AO56" s="370"/>
      <c r="AP56" s="370"/>
      <c r="AQ56" s="100" t="s">
        <v>82</v>
      </c>
      <c r="AR56" s="55"/>
      <c r="AS56" s="101">
        <v>0</v>
      </c>
      <c r="AT56" s="102">
        <f>ROUND(SUM(AV56:AW56),2)</f>
        <v>0</v>
      </c>
      <c r="AU56" s="103">
        <f>'SO 01 - Komunikace'!P92</f>
        <v>0</v>
      </c>
      <c r="AV56" s="102">
        <f>'SO 01 - Komunikace'!J33</f>
        <v>0</v>
      </c>
      <c r="AW56" s="102">
        <f>'SO 01 - Komunikace'!J34</f>
        <v>0</v>
      </c>
      <c r="AX56" s="102">
        <f>'SO 01 - Komunikace'!J35</f>
        <v>0</v>
      </c>
      <c r="AY56" s="102">
        <f>'SO 01 - Komunikace'!J36</f>
        <v>0</v>
      </c>
      <c r="AZ56" s="102">
        <f>'SO 01 - Komunikace'!F33</f>
        <v>0</v>
      </c>
      <c r="BA56" s="102">
        <f>'SO 01 - Komunikace'!F34</f>
        <v>0</v>
      </c>
      <c r="BB56" s="102">
        <f>'SO 01 - Komunikace'!F35</f>
        <v>0</v>
      </c>
      <c r="BC56" s="102">
        <f>'SO 01 - Komunikace'!F36</f>
        <v>0</v>
      </c>
      <c r="BD56" s="104">
        <f>'SO 01 - Komunikace'!F37</f>
        <v>0</v>
      </c>
      <c r="BT56" s="105" t="s">
        <v>80</v>
      </c>
      <c r="BU56" s="105" t="s">
        <v>83</v>
      </c>
      <c r="BV56" s="105" t="s">
        <v>73</v>
      </c>
      <c r="BW56" s="105" t="s">
        <v>79</v>
      </c>
      <c r="BX56" s="105" t="s">
        <v>5</v>
      </c>
      <c r="CL56" s="105" t="s">
        <v>19</v>
      </c>
      <c r="CM56" s="105" t="s">
        <v>80</v>
      </c>
    </row>
    <row r="57" spans="1:91" s="4" customFormat="1" ht="16.5" customHeight="1">
      <c r="A57" s="98" t="s">
        <v>81</v>
      </c>
      <c r="B57" s="53"/>
      <c r="C57" s="99"/>
      <c r="D57" s="99"/>
      <c r="E57" s="371" t="s">
        <v>84</v>
      </c>
      <c r="F57" s="371"/>
      <c r="G57" s="371"/>
      <c r="H57" s="371"/>
      <c r="I57" s="371"/>
      <c r="J57" s="99"/>
      <c r="K57" s="371" t="s">
        <v>85</v>
      </c>
      <c r="L57" s="371"/>
      <c r="M57" s="371"/>
      <c r="N57" s="371"/>
      <c r="O57" s="371"/>
      <c r="P57" s="371"/>
      <c r="Q57" s="371"/>
      <c r="R57" s="371"/>
      <c r="S57" s="371"/>
      <c r="T57" s="371"/>
      <c r="U57" s="371"/>
      <c r="V57" s="371"/>
      <c r="W57" s="371"/>
      <c r="X57" s="371"/>
      <c r="Y57" s="371"/>
      <c r="Z57" s="371"/>
      <c r="AA57" s="371"/>
      <c r="AB57" s="371"/>
      <c r="AC57" s="371"/>
      <c r="AD57" s="371"/>
      <c r="AE57" s="371"/>
      <c r="AF57" s="371"/>
      <c r="AG57" s="369">
        <f>'PODLOZI - Výměna podloží ...'!J32</f>
        <v>0</v>
      </c>
      <c r="AH57" s="370"/>
      <c r="AI57" s="370"/>
      <c r="AJ57" s="370"/>
      <c r="AK57" s="370"/>
      <c r="AL57" s="370"/>
      <c r="AM57" s="370"/>
      <c r="AN57" s="369">
        <f>SUM(AG57,AT57)</f>
        <v>0</v>
      </c>
      <c r="AO57" s="370"/>
      <c r="AP57" s="370"/>
      <c r="AQ57" s="100" t="s">
        <v>82</v>
      </c>
      <c r="AR57" s="55"/>
      <c r="AS57" s="101">
        <v>0</v>
      </c>
      <c r="AT57" s="102">
        <f>ROUND(SUM(AV57:AW57),2)</f>
        <v>0</v>
      </c>
      <c r="AU57" s="103">
        <f>'PODLOZI - Výměna podloží ...'!P94</f>
        <v>0</v>
      </c>
      <c r="AV57" s="102">
        <f>'PODLOZI - Výměna podloží ...'!J35</f>
        <v>0</v>
      </c>
      <c r="AW57" s="102">
        <f>'PODLOZI - Výměna podloží ...'!J36</f>
        <v>0</v>
      </c>
      <c r="AX57" s="102">
        <f>'PODLOZI - Výměna podloží ...'!J37</f>
        <v>0</v>
      </c>
      <c r="AY57" s="102">
        <f>'PODLOZI - Výměna podloží ...'!J38</f>
        <v>0</v>
      </c>
      <c r="AZ57" s="102">
        <f>'PODLOZI - Výměna podloží ...'!F35</f>
        <v>0</v>
      </c>
      <c r="BA57" s="102">
        <f>'PODLOZI - Výměna podloží ...'!F36</f>
        <v>0</v>
      </c>
      <c r="BB57" s="102">
        <f>'PODLOZI - Výměna podloží ...'!F37</f>
        <v>0</v>
      </c>
      <c r="BC57" s="102">
        <f>'PODLOZI - Výměna podloží ...'!F38</f>
        <v>0</v>
      </c>
      <c r="BD57" s="104">
        <f>'PODLOZI - Výměna podloží ...'!F39</f>
        <v>0</v>
      </c>
      <c r="BT57" s="105" t="s">
        <v>80</v>
      </c>
      <c r="BV57" s="105" t="s">
        <v>73</v>
      </c>
      <c r="BW57" s="105" t="s">
        <v>86</v>
      </c>
      <c r="BX57" s="105" t="s">
        <v>79</v>
      </c>
      <c r="CL57" s="105" t="s">
        <v>19</v>
      </c>
    </row>
    <row r="58" spans="1:91" s="7" customFormat="1" ht="16.5" customHeight="1">
      <c r="A58" s="98" t="s">
        <v>81</v>
      </c>
      <c r="B58" s="88"/>
      <c r="C58" s="89"/>
      <c r="D58" s="368" t="s">
        <v>87</v>
      </c>
      <c r="E58" s="368"/>
      <c r="F58" s="368"/>
      <c r="G58" s="368"/>
      <c r="H58" s="368"/>
      <c r="I58" s="90"/>
      <c r="J58" s="368" t="s">
        <v>88</v>
      </c>
      <c r="K58" s="368"/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7">
        <f>'VON - Vedlejší a ostatní ...'!J30</f>
        <v>0</v>
      </c>
      <c r="AH58" s="366"/>
      <c r="AI58" s="366"/>
      <c r="AJ58" s="366"/>
      <c r="AK58" s="366"/>
      <c r="AL58" s="366"/>
      <c r="AM58" s="366"/>
      <c r="AN58" s="367">
        <f>SUM(AG58,AT58)</f>
        <v>0</v>
      </c>
      <c r="AO58" s="366"/>
      <c r="AP58" s="366"/>
      <c r="AQ58" s="91" t="s">
        <v>87</v>
      </c>
      <c r="AR58" s="92"/>
      <c r="AS58" s="106">
        <v>0</v>
      </c>
      <c r="AT58" s="107">
        <f>ROUND(SUM(AV58:AW58),2)</f>
        <v>0</v>
      </c>
      <c r="AU58" s="108">
        <f>'VON - Vedlejší a ostatní ...'!P84</f>
        <v>0</v>
      </c>
      <c r="AV58" s="107">
        <f>'VON - Vedlejší a ostatní ...'!J33</f>
        <v>0</v>
      </c>
      <c r="AW58" s="107">
        <f>'VON - Vedlejší a ostatní ...'!J34</f>
        <v>0</v>
      </c>
      <c r="AX58" s="107">
        <f>'VON - Vedlejší a ostatní ...'!J35</f>
        <v>0</v>
      </c>
      <c r="AY58" s="107">
        <f>'VON - Vedlejší a ostatní ...'!J36</f>
        <v>0</v>
      </c>
      <c r="AZ58" s="107">
        <f>'VON - Vedlejší a ostatní ...'!F33</f>
        <v>0</v>
      </c>
      <c r="BA58" s="107">
        <f>'VON - Vedlejší a ostatní ...'!F34</f>
        <v>0</v>
      </c>
      <c r="BB58" s="107">
        <f>'VON - Vedlejší a ostatní ...'!F35</f>
        <v>0</v>
      </c>
      <c r="BC58" s="107">
        <f>'VON - Vedlejší a ostatní ...'!F36</f>
        <v>0</v>
      </c>
      <c r="BD58" s="109">
        <f>'VON - Vedlejší a ostatní ...'!F37</f>
        <v>0</v>
      </c>
      <c r="BT58" s="97" t="s">
        <v>78</v>
      </c>
      <c r="BV58" s="97" t="s">
        <v>73</v>
      </c>
      <c r="BW58" s="97" t="s">
        <v>89</v>
      </c>
      <c r="BX58" s="97" t="s">
        <v>5</v>
      </c>
      <c r="CL58" s="97" t="s">
        <v>19</v>
      </c>
      <c r="CM58" s="97" t="s">
        <v>80</v>
      </c>
    </row>
    <row r="59" spans="1:91" s="2" customFormat="1" ht="30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41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91" s="2" customFormat="1" ht="6.95" customHeight="1">
      <c r="A60" s="36"/>
      <c r="B60" s="4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41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</sheetData>
  <sheetProtection algorithmName="SHA-512" hashValue="2NqGp9lBC9Rc6UT2wh8NBwSkVPINb/ygXEoIjW/Wwi2tSPfrb54rltyjTMRs5h7kT0cUY+Cshx7PoR4MQzFVcw==" saltValue="Adx4wU32IdoyFuqNksWQz9oGJuFAXqXVyRn+34X+wsfaekeF+/4/+6LHFY3TEwzcGZy2ICVvXqTpc836W4hJ9w==" spinCount="100000" sheet="1" objects="1" scenarios="1" formatColumns="0" formatRows="0"/>
  <mergeCells count="54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G58:AM58"/>
    <mergeCell ref="AN58:AP58"/>
    <mergeCell ref="D58:H58"/>
    <mergeCell ref="J58:AF58"/>
    <mergeCell ref="AG54:AM54"/>
    <mergeCell ref="AN54:AP54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L45:AO45"/>
    <mergeCell ref="AM47:AN47"/>
    <mergeCell ref="AS49:AT51"/>
    <mergeCell ref="AM49:AP49"/>
    <mergeCell ref="AM50:AP50"/>
  </mergeCells>
  <hyperlinks>
    <hyperlink ref="A56" location="'SO 01 - Komunikace'!C2" display="/"/>
    <hyperlink ref="A57" location="'PODLOZI - Výměna podloží ...'!C2" display="/"/>
    <hyperlink ref="A58" location="'VON - Vedlejší a ostatní ...'!C2" display="/"/>
  </hyperlinks>
  <pageMargins left="0.39374999999999999" right="0.39374999999999999" top="0.39374999999999999" bottom="0.39374999999999999" header="0" footer="0"/>
  <pageSetup paperSize="9" scale="98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0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10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0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AT2" s="19" t="s">
        <v>79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3"/>
      <c r="J3" s="112"/>
      <c r="K3" s="112"/>
      <c r="L3" s="22"/>
      <c r="AT3" s="19" t="s">
        <v>80</v>
      </c>
    </row>
    <row r="4" spans="1:46" s="1" customFormat="1" ht="24.95" customHeight="1">
      <c r="B4" s="22"/>
      <c r="D4" s="114" t="s">
        <v>90</v>
      </c>
      <c r="I4" s="110"/>
      <c r="L4" s="22"/>
      <c r="M4" s="115" t="s">
        <v>10</v>
      </c>
      <c r="AT4" s="19" t="s">
        <v>4</v>
      </c>
    </row>
    <row r="5" spans="1:46" s="1" customFormat="1" ht="6.95" customHeight="1">
      <c r="B5" s="22"/>
      <c r="I5" s="110"/>
      <c r="L5" s="22"/>
    </row>
    <row r="6" spans="1:46" s="1" customFormat="1" ht="12" customHeight="1">
      <c r="B6" s="22"/>
      <c r="D6" s="116" t="s">
        <v>16</v>
      </c>
      <c r="I6" s="110"/>
      <c r="L6" s="22"/>
    </row>
    <row r="7" spans="1:46" s="1" customFormat="1" ht="16.5" customHeight="1">
      <c r="B7" s="22"/>
      <c r="E7" s="394" t="str">
        <f>'Rekapitulace stavby'!K6</f>
        <v>Oprava komunikace</v>
      </c>
      <c r="F7" s="395"/>
      <c r="G7" s="395"/>
      <c r="H7" s="395"/>
      <c r="I7" s="110"/>
      <c r="L7" s="22"/>
    </row>
    <row r="8" spans="1:46" s="2" customFormat="1" ht="12" customHeight="1">
      <c r="A8" s="36"/>
      <c r="B8" s="41"/>
      <c r="C8" s="36"/>
      <c r="D8" s="116" t="s">
        <v>91</v>
      </c>
      <c r="E8" s="36"/>
      <c r="F8" s="36"/>
      <c r="G8" s="36"/>
      <c r="H8" s="36"/>
      <c r="I8" s="117"/>
      <c r="J8" s="36"/>
      <c r="K8" s="36"/>
      <c r="L8" s="11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96" t="s">
        <v>92</v>
      </c>
      <c r="F9" s="397"/>
      <c r="G9" s="397"/>
      <c r="H9" s="397"/>
      <c r="I9" s="117"/>
      <c r="J9" s="36"/>
      <c r="K9" s="36"/>
      <c r="L9" s="11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117"/>
      <c r="J10" s="36"/>
      <c r="K10" s="36"/>
      <c r="L10" s="11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6" t="s">
        <v>18</v>
      </c>
      <c r="E11" s="36"/>
      <c r="F11" s="105" t="s">
        <v>19</v>
      </c>
      <c r="G11" s="36"/>
      <c r="H11" s="36"/>
      <c r="I11" s="119" t="s">
        <v>20</v>
      </c>
      <c r="J11" s="105" t="s">
        <v>19</v>
      </c>
      <c r="K11" s="36"/>
      <c r="L11" s="11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6" t="s">
        <v>21</v>
      </c>
      <c r="E12" s="36"/>
      <c r="F12" s="105" t="s">
        <v>22</v>
      </c>
      <c r="G12" s="36"/>
      <c r="H12" s="36"/>
      <c r="I12" s="119" t="s">
        <v>23</v>
      </c>
      <c r="J12" s="120" t="str">
        <f>'Rekapitulace stavby'!AN8</f>
        <v>8. 3. 2020</v>
      </c>
      <c r="K12" s="36"/>
      <c r="L12" s="11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117"/>
      <c r="J13" s="36"/>
      <c r="K13" s="36"/>
      <c r="L13" s="11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6" t="s">
        <v>25</v>
      </c>
      <c r="E14" s="36"/>
      <c r="F14" s="36"/>
      <c r="G14" s="36"/>
      <c r="H14" s="36"/>
      <c r="I14" s="119" t="s">
        <v>26</v>
      </c>
      <c r="J14" s="105" t="str">
        <f>IF('Rekapitulace stavby'!AN10="","",'Rekapitulace stavby'!AN10)</f>
        <v/>
      </c>
      <c r="K14" s="36"/>
      <c r="L14" s="11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tr">
        <f>IF('Rekapitulace stavby'!E11="","",'Rekapitulace stavby'!E11)</f>
        <v>OBEC KRÁSNÁ, Krásná 287, 739 04 p.Pražmo</v>
      </c>
      <c r="F15" s="36"/>
      <c r="G15" s="36"/>
      <c r="H15" s="36"/>
      <c r="I15" s="119" t="s">
        <v>28</v>
      </c>
      <c r="J15" s="105" t="str">
        <f>IF('Rekapitulace stavby'!AN11="","",'Rekapitulace stavby'!AN11)</f>
        <v/>
      </c>
      <c r="K15" s="36"/>
      <c r="L15" s="11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117"/>
      <c r="J16" s="36"/>
      <c r="K16" s="36"/>
      <c r="L16" s="11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6" t="s">
        <v>29</v>
      </c>
      <c r="E17" s="36"/>
      <c r="F17" s="36"/>
      <c r="G17" s="36"/>
      <c r="H17" s="36"/>
      <c r="I17" s="119" t="s">
        <v>26</v>
      </c>
      <c r="J17" s="32" t="str">
        <f>'Rekapitulace stavby'!AN13</f>
        <v>Vyplň údaj</v>
      </c>
      <c r="K17" s="36"/>
      <c r="L17" s="11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98" t="str">
        <f>'Rekapitulace stavby'!E14</f>
        <v>Vyplň údaj</v>
      </c>
      <c r="F18" s="399"/>
      <c r="G18" s="399"/>
      <c r="H18" s="399"/>
      <c r="I18" s="119" t="s">
        <v>28</v>
      </c>
      <c r="J18" s="32" t="str">
        <f>'Rekapitulace stavby'!AN14</f>
        <v>Vyplň údaj</v>
      </c>
      <c r="K18" s="36"/>
      <c r="L18" s="11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117"/>
      <c r="J19" s="36"/>
      <c r="K19" s="36"/>
      <c r="L19" s="11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6" t="s">
        <v>31</v>
      </c>
      <c r="E20" s="36"/>
      <c r="F20" s="36"/>
      <c r="G20" s="36"/>
      <c r="H20" s="36"/>
      <c r="I20" s="119" t="s">
        <v>26</v>
      </c>
      <c r="J20" s="105" t="str">
        <f>IF('Rekapitulace stavby'!AN16="","",'Rekapitulace stavby'!AN16)</f>
        <v/>
      </c>
      <c r="K20" s="36"/>
      <c r="L20" s="11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tr">
        <f>IF('Rekapitulace stavby'!E17="","",'Rekapitulace stavby'!E17)</f>
        <v xml:space="preserve"> </v>
      </c>
      <c r="F21" s="36"/>
      <c r="G21" s="36"/>
      <c r="H21" s="36"/>
      <c r="I21" s="119" t="s">
        <v>28</v>
      </c>
      <c r="J21" s="105" t="str">
        <f>IF('Rekapitulace stavby'!AN17="","",'Rekapitulace stavby'!AN17)</f>
        <v/>
      </c>
      <c r="K21" s="36"/>
      <c r="L21" s="11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117"/>
      <c r="J22" s="36"/>
      <c r="K22" s="36"/>
      <c r="L22" s="11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6" t="s">
        <v>34</v>
      </c>
      <c r="E23" s="36"/>
      <c r="F23" s="36"/>
      <c r="G23" s="36"/>
      <c r="H23" s="36"/>
      <c r="I23" s="119" t="s">
        <v>26</v>
      </c>
      <c r="J23" s="105" t="str">
        <f>IF('Rekapitulace stavby'!AN19="","",'Rekapitulace stavby'!AN19)</f>
        <v/>
      </c>
      <c r="K23" s="36"/>
      <c r="L23" s="11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tr">
        <f>IF('Rekapitulace stavby'!E20="","",'Rekapitulace stavby'!E20)</f>
        <v xml:space="preserve"> </v>
      </c>
      <c r="F24" s="36"/>
      <c r="G24" s="36"/>
      <c r="H24" s="36"/>
      <c r="I24" s="119" t="s">
        <v>28</v>
      </c>
      <c r="J24" s="105" t="str">
        <f>IF('Rekapitulace stavby'!AN20="","",'Rekapitulace stavby'!AN20)</f>
        <v/>
      </c>
      <c r="K24" s="36"/>
      <c r="L24" s="11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117"/>
      <c r="J25" s="36"/>
      <c r="K25" s="36"/>
      <c r="L25" s="11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6" t="s">
        <v>35</v>
      </c>
      <c r="E26" s="36"/>
      <c r="F26" s="36"/>
      <c r="G26" s="36"/>
      <c r="H26" s="36"/>
      <c r="I26" s="117"/>
      <c r="J26" s="36"/>
      <c r="K26" s="36"/>
      <c r="L26" s="11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21"/>
      <c r="B27" s="122"/>
      <c r="C27" s="121"/>
      <c r="D27" s="121"/>
      <c r="E27" s="400" t="s">
        <v>19</v>
      </c>
      <c r="F27" s="400"/>
      <c r="G27" s="400"/>
      <c r="H27" s="400"/>
      <c r="I27" s="123"/>
      <c r="J27" s="121"/>
      <c r="K27" s="121"/>
      <c r="L27" s="124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117"/>
      <c r="J28" s="36"/>
      <c r="K28" s="36"/>
      <c r="L28" s="11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5"/>
      <c r="E29" s="125"/>
      <c r="F29" s="125"/>
      <c r="G29" s="125"/>
      <c r="H29" s="125"/>
      <c r="I29" s="126"/>
      <c r="J29" s="125"/>
      <c r="K29" s="125"/>
      <c r="L29" s="11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7" t="s">
        <v>37</v>
      </c>
      <c r="E30" s="36"/>
      <c r="F30" s="36"/>
      <c r="G30" s="36"/>
      <c r="H30" s="36"/>
      <c r="I30" s="117"/>
      <c r="J30" s="128">
        <f>ROUND(J92, 2)</f>
        <v>0</v>
      </c>
      <c r="K30" s="36"/>
      <c r="L30" s="11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5"/>
      <c r="E31" s="125"/>
      <c r="F31" s="125"/>
      <c r="G31" s="125"/>
      <c r="H31" s="125"/>
      <c r="I31" s="126"/>
      <c r="J31" s="125"/>
      <c r="K31" s="125"/>
      <c r="L31" s="11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9" t="s">
        <v>39</v>
      </c>
      <c r="G32" s="36"/>
      <c r="H32" s="36"/>
      <c r="I32" s="130" t="s">
        <v>38</v>
      </c>
      <c r="J32" s="129" t="s">
        <v>40</v>
      </c>
      <c r="K32" s="36"/>
      <c r="L32" s="11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31" t="s">
        <v>41</v>
      </c>
      <c r="E33" s="116" t="s">
        <v>42</v>
      </c>
      <c r="F33" s="132">
        <f>ROUND((SUM(BE92:BE209)),  2)</f>
        <v>0</v>
      </c>
      <c r="G33" s="36"/>
      <c r="H33" s="36"/>
      <c r="I33" s="133">
        <v>0.21</v>
      </c>
      <c r="J33" s="132">
        <f>ROUND(((SUM(BE92:BE209))*I33),  2)</f>
        <v>0</v>
      </c>
      <c r="K33" s="36"/>
      <c r="L33" s="11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6" t="s">
        <v>43</v>
      </c>
      <c r="F34" s="132">
        <f>ROUND((SUM(BF92:BF209)),  2)</f>
        <v>0</v>
      </c>
      <c r="G34" s="36"/>
      <c r="H34" s="36"/>
      <c r="I34" s="133">
        <v>0.15</v>
      </c>
      <c r="J34" s="132">
        <f>ROUND(((SUM(BF92:BF209))*I34),  2)</f>
        <v>0</v>
      </c>
      <c r="K34" s="36"/>
      <c r="L34" s="11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6" t="s">
        <v>44</v>
      </c>
      <c r="F35" s="132">
        <f>ROUND((SUM(BG92:BG209)),  2)</f>
        <v>0</v>
      </c>
      <c r="G35" s="36"/>
      <c r="H35" s="36"/>
      <c r="I35" s="133">
        <v>0.21</v>
      </c>
      <c r="J35" s="132">
        <f>0</f>
        <v>0</v>
      </c>
      <c r="K35" s="36"/>
      <c r="L35" s="11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6" t="s">
        <v>45</v>
      </c>
      <c r="F36" s="132">
        <f>ROUND((SUM(BH92:BH209)),  2)</f>
        <v>0</v>
      </c>
      <c r="G36" s="36"/>
      <c r="H36" s="36"/>
      <c r="I36" s="133">
        <v>0.15</v>
      </c>
      <c r="J36" s="132">
        <f>0</f>
        <v>0</v>
      </c>
      <c r="K36" s="36"/>
      <c r="L36" s="11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6" t="s">
        <v>46</v>
      </c>
      <c r="F37" s="132">
        <f>ROUND((SUM(BI92:BI209)),  2)</f>
        <v>0</v>
      </c>
      <c r="G37" s="36"/>
      <c r="H37" s="36"/>
      <c r="I37" s="133">
        <v>0</v>
      </c>
      <c r="J37" s="132">
        <f>0</f>
        <v>0</v>
      </c>
      <c r="K37" s="36"/>
      <c r="L37" s="11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117"/>
      <c r="J38" s="36"/>
      <c r="K38" s="36"/>
      <c r="L38" s="11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34"/>
      <c r="D39" s="135" t="s">
        <v>47</v>
      </c>
      <c r="E39" s="136"/>
      <c r="F39" s="136"/>
      <c r="G39" s="137" t="s">
        <v>48</v>
      </c>
      <c r="H39" s="138" t="s">
        <v>49</v>
      </c>
      <c r="I39" s="139"/>
      <c r="J39" s="140">
        <f>SUM(J30:J37)</f>
        <v>0</v>
      </c>
      <c r="K39" s="141"/>
      <c r="L39" s="11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42"/>
      <c r="C40" s="143"/>
      <c r="D40" s="143"/>
      <c r="E40" s="143"/>
      <c r="F40" s="143"/>
      <c r="G40" s="143"/>
      <c r="H40" s="143"/>
      <c r="I40" s="144"/>
      <c r="J40" s="143"/>
      <c r="K40" s="143"/>
      <c r="L40" s="11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45"/>
      <c r="C44" s="146"/>
      <c r="D44" s="146"/>
      <c r="E44" s="146"/>
      <c r="F44" s="146"/>
      <c r="G44" s="146"/>
      <c r="H44" s="146"/>
      <c r="I44" s="147"/>
      <c r="J44" s="146"/>
      <c r="K44" s="146"/>
      <c r="L44" s="11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93</v>
      </c>
      <c r="D45" s="38"/>
      <c r="E45" s="38"/>
      <c r="F45" s="38"/>
      <c r="G45" s="38"/>
      <c r="H45" s="38"/>
      <c r="I45" s="117"/>
      <c r="J45" s="38"/>
      <c r="K45" s="38"/>
      <c r="L45" s="11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117"/>
      <c r="J46" s="38"/>
      <c r="K46" s="38"/>
      <c r="L46" s="11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117"/>
      <c r="J47" s="38"/>
      <c r="K47" s="38"/>
      <c r="L47" s="11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401" t="str">
        <f>E7</f>
        <v>Oprava komunikace</v>
      </c>
      <c r="F48" s="402"/>
      <c r="G48" s="402"/>
      <c r="H48" s="402"/>
      <c r="I48" s="117"/>
      <c r="J48" s="38"/>
      <c r="K48" s="38"/>
      <c r="L48" s="11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91</v>
      </c>
      <c r="D49" s="38"/>
      <c r="E49" s="38"/>
      <c r="F49" s="38"/>
      <c r="G49" s="38"/>
      <c r="H49" s="38"/>
      <c r="I49" s="117"/>
      <c r="J49" s="38"/>
      <c r="K49" s="38"/>
      <c r="L49" s="11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0" t="str">
        <f>E9</f>
        <v>SO 01 - Komunikace</v>
      </c>
      <c r="F50" s="403"/>
      <c r="G50" s="403"/>
      <c r="H50" s="403"/>
      <c r="I50" s="117"/>
      <c r="J50" s="38"/>
      <c r="K50" s="38"/>
      <c r="L50" s="11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117"/>
      <c r="J51" s="38"/>
      <c r="K51" s="38"/>
      <c r="L51" s="11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Krásná pod Lysou Horou</v>
      </c>
      <c r="G52" s="38"/>
      <c r="H52" s="38"/>
      <c r="I52" s="119" t="s">
        <v>23</v>
      </c>
      <c r="J52" s="61" t="str">
        <f>IF(J12="","",J12)</f>
        <v>8. 3. 2020</v>
      </c>
      <c r="K52" s="38"/>
      <c r="L52" s="11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117"/>
      <c r="J53" s="38"/>
      <c r="K53" s="38"/>
      <c r="L53" s="11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OBEC KRÁSNÁ, Krásná 287, 739 04 p.Pražmo</v>
      </c>
      <c r="G54" s="38"/>
      <c r="H54" s="38"/>
      <c r="I54" s="119" t="s">
        <v>31</v>
      </c>
      <c r="J54" s="34" t="str">
        <f>E21</f>
        <v xml:space="preserve"> </v>
      </c>
      <c r="K54" s="38"/>
      <c r="L54" s="11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119" t="s">
        <v>34</v>
      </c>
      <c r="J55" s="34" t="str">
        <f>E24</f>
        <v xml:space="preserve"> </v>
      </c>
      <c r="K55" s="38"/>
      <c r="L55" s="11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117"/>
      <c r="J56" s="38"/>
      <c r="K56" s="38"/>
      <c r="L56" s="11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48" t="s">
        <v>94</v>
      </c>
      <c r="D57" s="149"/>
      <c r="E57" s="149"/>
      <c r="F57" s="149"/>
      <c r="G57" s="149"/>
      <c r="H57" s="149"/>
      <c r="I57" s="150"/>
      <c r="J57" s="151" t="s">
        <v>95</v>
      </c>
      <c r="K57" s="149"/>
      <c r="L57" s="11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117"/>
      <c r="J58" s="38"/>
      <c r="K58" s="38"/>
      <c r="L58" s="11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52" t="s">
        <v>69</v>
      </c>
      <c r="D59" s="38"/>
      <c r="E59" s="38"/>
      <c r="F59" s="38"/>
      <c r="G59" s="38"/>
      <c r="H59" s="38"/>
      <c r="I59" s="117"/>
      <c r="J59" s="79">
        <f>J92</f>
        <v>0</v>
      </c>
      <c r="K59" s="38"/>
      <c r="L59" s="11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96</v>
      </c>
    </row>
    <row r="60" spans="1:47" s="9" customFormat="1" ht="24.95" customHeight="1">
      <c r="B60" s="153"/>
      <c r="C60" s="154"/>
      <c r="D60" s="155" t="s">
        <v>97</v>
      </c>
      <c r="E60" s="156"/>
      <c r="F60" s="156"/>
      <c r="G60" s="156"/>
      <c r="H60" s="156"/>
      <c r="I60" s="157"/>
      <c r="J60" s="158">
        <f>J93</f>
        <v>0</v>
      </c>
      <c r="K60" s="154"/>
      <c r="L60" s="159"/>
    </row>
    <row r="61" spans="1:47" s="10" customFormat="1" ht="19.899999999999999" customHeight="1">
      <c r="B61" s="160"/>
      <c r="C61" s="99"/>
      <c r="D61" s="161" t="s">
        <v>98</v>
      </c>
      <c r="E61" s="162"/>
      <c r="F61" s="162"/>
      <c r="G61" s="162"/>
      <c r="H61" s="162"/>
      <c r="I61" s="163"/>
      <c r="J61" s="164">
        <f>J94</f>
        <v>0</v>
      </c>
      <c r="K61" s="99"/>
      <c r="L61" s="165"/>
    </row>
    <row r="62" spans="1:47" s="10" customFormat="1" ht="14.85" customHeight="1">
      <c r="B62" s="160"/>
      <c r="C62" s="99"/>
      <c r="D62" s="161" t="s">
        <v>99</v>
      </c>
      <c r="E62" s="162"/>
      <c r="F62" s="162"/>
      <c r="G62" s="162"/>
      <c r="H62" s="162"/>
      <c r="I62" s="163"/>
      <c r="J62" s="164">
        <f>J95</f>
        <v>0</v>
      </c>
      <c r="K62" s="99"/>
      <c r="L62" s="165"/>
    </row>
    <row r="63" spans="1:47" s="10" customFormat="1" ht="14.85" customHeight="1">
      <c r="B63" s="160"/>
      <c r="C63" s="99"/>
      <c r="D63" s="161" t="s">
        <v>100</v>
      </c>
      <c r="E63" s="162"/>
      <c r="F63" s="162"/>
      <c r="G63" s="162"/>
      <c r="H63" s="162"/>
      <c r="I63" s="163"/>
      <c r="J63" s="164">
        <f>J122</f>
        <v>0</v>
      </c>
      <c r="K63" s="99"/>
      <c r="L63" s="165"/>
    </row>
    <row r="64" spans="1:47" s="10" customFormat="1" ht="14.85" customHeight="1">
      <c r="B64" s="160"/>
      <c r="C64" s="99"/>
      <c r="D64" s="161" t="s">
        <v>101</v>
      </c>
      <c r="E64" s="162"/>
      <c r="F64" s="162"/>
      <c r="G64" s="162"/>
      <c r="H64" s="162"/>
      <c r="I64" s="163"/>
      <c r="J64" s="164">
        <f>J127</f>
        <v>0</v>
      </c>
      <c r="K64" s="99"/>
      <c r="L64" s="165"/>
    </row>
    <row r="65" spans="1:31" s="10" customFormat="1" ht="14.85" customHeight="1">
      <c r="B65" s="160"/>
      <c r="C65" s="99"/>
      <c r="D65" s="161" t="s">
        <v>102</v>
      </c>
      <c r="E65" s="162"/>
      <c r="F65" s="162"/>
      <c r="G65" s="162"/>
      <c r="H65" s="162"/>
      <c r="I65" s="163"/>
      <c r="J65" s="164">
        <f>J137</f>
        <v>0</v>
      </c>
      <c r="K65" s="99"/>
      <c r="L65" s="165"/>
    </row>
    <row r="66" spans="1:31" s="10" customFormat="1" ht="19.899999999999999" customHeight="1">
      <c r="B66" s="160"/>
      <c r="C66" s="99"/>
      <c r="D66" s="161" t="s">
        <v>103</v>
      </c>
      <c r="E66" s="162"/>
      <c r="F66" s="162"/>
      <c r="G66" s="162"/>
      <c r="H66" s="162"/>
      <c r="I66" s="163"/>
      <c r="J66" s="164">
        <f>J144</f>
        <v>0</v>
      </c>
      <c r="K66" s="99"/>
      <c r="L66" s="165"/>
    </row>
    <row r="67" spans="1:31" s="10" customFormat="1" ht="14.85" customHeight="1">
      <c r="B67" s="160"/>
      <c r="C67" s="99"/>
      <c r="D67" s="161" t="s">
        <v>104</v>
      </c>
      <c r="E67" s="162"/>
      <c r="F67" s="162"/>
      <c r="G67" s="162"/>
      <c r="H67" s="162"/>
      <c r="I67" s="163"/>
      <c r="J67" s="164">
        <f>J145</f>
        <v>0</v>
      </c>
      <c r="K67" s="99"/>
      <c r="L67" s="165"/>
    </row>
    <row r="68" spans="1:31" s="10" customFormat="1" ht="19.899999999999999" customHeight="1">
      <c r="B68" s="160"/>
      <c r="C68" s="99"/>
      <c r="D68" s="161" t="s">
        <v>105</v>
      </c>
      <c r="E68" s="162"/>
      <c r="F68" s="162"/>
      <c r="G68" s="162"/>
      <c r="H68" s="162"/>
      <c r="I68" s="163"/>
      <c r="J68" s="164">
        <f>J183</f>
        <v>0</v>
      </c>
      <c r="K68" s="99"/>
      <c r="L68" s="165"/>
    </row>
    <row r="69" spans="1:31" s="10" customFormat="1" ht="14.85" customHeight="1">
      <c r="B69" s="160"/>
      <c r="C69" s="99"/>
      <c r="D69" s="161" t="s">
        <v>106</v>
      </c>
      <c r="E69" s="162"/>
      <c r="F69" s="162"/>
      <c r="G69" s="162"/>
      <c r="H69" s="162"/>
      <c r="I69" s="163"/>
      <c r="J69" s="164">
        <f>J184</f>
        <v>0</v>
      </c>
      <c r="K69" s="99"/>
      <c r="L69" s="165"/>
    </row>
    <row r="70" spans="1:31" s="10" customFormat="1" ht="19.899999999999999" customHeight="1">
      <c r="B70" s="160"/>
      <c r="C70" s="99"/>
      <c r="D70" s="161" t="s">
        <v>107</v>
      </c>
      <c r="E70" s="162"/>
      <c r="F70" s="162"/>
      <c r="G70" s="162"/>
      <c r="H70" s="162"/>
      <c r="I70" s="163"/>
      <c r="J70" s="164">
        <f>J189</f>
        <v>0</v>
      </c>
      <c r="K70" s="99"/>
      <c r="L70" s="165"/>
    </row>
    <row r="71" spans="1:31" s="10" customFormat="1" ht="19.899999999999999" customHeight="1">
      <c r="B71" s="160"/>
      <c r="C71" s="99"/>
      <c r="D71" s="161" t="s">
        <v>108</v>
      </c>
      <c r="E71" s="162"/>
      <c r="F71" s="162"/>
      <c r="G71" s="162"/>
      <c r="H71" s="162"/>
      <c r="I71" s="163"/>
      <c r="J71" s="164">
        <f>J203</f>
        <v>0</v>
      </c>
      <c r="K71" s="99"/>
      <c r="L71" s="165"/>
    </row>
    <row r="72" spans="1:31" s="9" customFormat="1" ht="24.95" customHeight="1">
      <c r="B72" s="153"/>
      <c r="C72" s="154"/>
      <c r="D72" s="155" t="s">
        <v>109</v>
      </c>
      <c r="E72" s="156"/>
      <c r="F72" s="156"/>
      <c r="G72" s="156"/>
      <c r="H72" s="156"/>
      <c r="I72" s="157"/>
      <c r="J72" s="158">
        <f>J206</f>
        <v>0</v>
      </c>
      <c r="K72" s="154"/>
      <c r="L72" s="159"/>
    </row>
    <row r="73" spans="1:31" s="2" customFormat="1" ht="21.75" customHeight="1">
      <c r="A73" s="36"/>
      <c r="B73" s="37"/>
      <c r="C73" s="38"/>
      <c r="D73" s="38"/>
      <c r="E73" s="38"/>
      <c r="F73" s="38"/>
      <c r="G73" s="38"/>
      <c r="H73" s="38"/>
      <c r="I73" s="117"/>
      <c r="J73" s="38"/>
      <c r="K73" s="38"/>
      <c r="L73" s="11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49"/>
      <c r="C74" s="50"/>
      <c r="D74" s="50"/>
      <c r="E74" s="50"/>
      <c r="F74" s="50"/>
      <c r="G74" s="50"/>
      <c r="H74" s="50"/>
      <c r="I74" s="144"/>
      <c r="J74" s="50"/>
      <c r="K74" s="50"/>
      <c r="L74" s="11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8" spans="1:31" s="2" customFormat="1" ht="6.95" customHeight="1">
      <c r="A78" s="36"/>
      <c r="B78" s="51"/>
      <c r="C78" s="52"/>
      <c r="D78" s="52"/>
      <c r="E78" s="52"/>
      <c r="F78" s="52"/>
      <c r="G78" s="52"/>
      <c r="H78" s="52"/>
      <c r="I78" s="147"/>
      <c r="J78" s="52"/>
      <c r="K78" s="52"/>
      <c r="L78" s="11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24.95" customHeight="1">
      <c r="A79" s="36"/>
      <c r="B79" s="37"/>
      <c r="C79" s="25" t="s">
        <v>110</v>
      </c>
      <c r="D79" s="38"/>
      <c r="E79" s="38"/>
      <c r="F79" s="38"/>
      <c r="G79" s="38"/>
      <c r="H79" s="38"/>
      <c r="I79" s="117"/>
      <c r="J79" s="38"/>
      <c r="K79" s="38"/>
      <c r="L79" s="11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117"/>
      <c r="J80" s="38"/>
      <c r="K80" s="38"/>
      <c r="L80" s="11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1" t="s">
        <v>16</v>
      </c>
      <c r="D81" s="38"/>
      <c r="E81" s="38"/>
      <c r="F81" s="38"/>
      <c r="G81" s="38"/>
      <c r="H81" s="38"/>
      <c r="I81" s="117"/>
      <c r="J81" s="38"/>
      <c r="K81" s="38"/>
      <c r="L81" s="11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6.5" customHeight="1">
      <c r="A82" s="36"/>
      <c r="B82" s="37"/>
      <c r="C82" s="38"/>
      <c r="D82" s="38"/>
      <c r="E82" s="401" t="str">
        <f>E7</f>
        <v>Oprava komunikace</v>
      </c>
      <c r="F82" s="402"/>
      <c r="G82" s="402"/>
      <c r="H82" s="402"/>
      <c r="I82" s="117"/>
      <c r="J82" s="38"/>
      <c r="K82" s="38"/>
      <c r="L82" s="11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2" customHeight="1">
      <c r="A83" s="36"/>
      <c r="B83" s="37"/>
      <c r="C83" s="31" t="s">
        <v>91</v>
      </c>
      <c r="D83" s="38"/>
      <c r="E83" s="38"/>
      <c r="F83" s="38"/>
      <c r="G83" s="38"/>
      <c r="H83" s="38"/>
      <c r="I83" s="117"/>
      <c r="J83" s="38"/>
      <c r="K83" s="38"/>
      <c r="L83" s="11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6.5" customHeight="1">
      <c r="A84" s="36"/>
      <c r="B84" s="37"/>
      <c r="C84" s="38"/>
      <c r="D84" s="38"/>
      <c r="E84" s="350" t="str">
        <f>E9</f>
        <v>SO 01 - Komunikace</v>
      </c>
      <c r="F84" s="403"/>
      <c r="G84" s="403"/>
      <c r="H84" s="403"/>
      <c r="I84" s="117"/>
      <c r="J84" s="38"/>
      <c r="K84" s="38"/>
      <c r="L84" s="11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6.95" customHeight="1">
      <c r="A85" s="36"/>
      <c r="B85" s="37"/>
      <c r="C85" s="38"/>
      <c r="D85" s="38"/>
      <c r="E85" s="38"/>
      <c r="F85" s="38"/>
      <c r="G85" s="38"/>
      <c r="H85" s="38"/>
      <c r="I85" s="117"/>
      <c r="J85" s="38"/>
      <c r="K85" s="38"/>
      <c r="L85" s="11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2" customHeight="1">
      <c r="A86" s="36"/>
      <c r="B86" s="37"/>
      <c r="C86" s="31" t="s">
        <v>21</v>
      </c>
      <c r="D86" s="38"/>
      <c r="E86" s="38"/>
      <c r="F86" s="29" t="str">
        <f>F12</f>
        <v>Krásná pod Lysou Horou</v>
      </c>
      <c r="G86" s="38"/>
      <c r="H86" s="38"/>
      <c r="I86" s="119" t="s">
        <v>23</v>
      </c>
      <c r="J86" s="61" t="str">
        <f>IF(J12="","",J12)</f>
        <v>8. 3. 2020</v>
      </c>
      <c r="K86" s="38"/>
      <c r="L86" s="11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6.95" customHeight="1">
      <c r="A87" s="36"/>
      <c r="B87" s="37"/>
      <c r="C87" s="38"/>
      <c r="D87" s="38"/>
      <c r="E87" s="38"/>
      <c r="F87" s="38"/>
      <c r="G87" s="38"/>
      <c r="H87" s="38"/>
      <c r="I87" s="117"/>
      <c r="J87" s="38"/>
      <c r="K87" s="38"/>
      <c r="L87" s="11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15.2" customHeight="1">
      <c r="A88" s="36"/>
      <c r="B88" s="37"/>
      <c r="C88" s="31" t="s">
        <v>25</v>
      </c>
      <c r="D88" s="38"/>
      <c r="E88" s="38"/>
      <c r="F88" s="29" t="str">
        <f>E15</f>
        <v>OBEC KRÁSNÁ, Krásná 287, 739 04 p.Pražmo</v>
      </c>
      <c r="G88" s="38"/>
      <c r="H88" s="38"/>
      <c r="I88" s="119" t="s">
        <v>31</v>
      </c>
      <c r="J88" s="34" t="str">
        <f>E21</f>
        <v xml:space="preserve"> </v>
      </c>
      <c r="K88" s="38"/>
      <c r="L88" s="11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5.2" customHeight="1">
      <c r="A89" s="36"/>
      <c r="B89" s="37"/>
      <c r="C89" s="31" t="s">
        <v>29</v>
      </c>
      <c r="D89" s="38"/>
      <c r="E89" s="38"/>
      <c r="F89" s="29" t="str">
        <f>IF(E18="","",E18)</f>
        <v>Vyplň údaj</v>
      </c>
      <c r="G89" s="38"/>
      <c r="H89" s="38"/>
      <c r="I89" s="119" t="s">
        <v>34</v>
      </c>
      <c r="J89" s="34" t="str">
        <f>E24</f>
        <v xml:space="preserve"> </v>
      </c>
      <c r="K89" s="38"/>
      <c r="L89" s="11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10.35" customHeight="1">
      <c r="A90" s="36"/>
      <c r="B90" s="37"/>
      <c r="C90" s="38"/>
      <c r="D90" s="38"/>
      <c r="E90" s="38"/>
      <c r="F90" s="38"/>
      <c r="G90" s="38"/>
      <c r="H90" s="38"/>
      <c r="I90" s="117"/>
      <c r="J90" s="38"/>
      <c r="K90" s="38"/>
      <c r="L90" s="11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11" customFormat="1" ht="29.25" customHeight="1">
      <c r="A91" s="166"/>
      <c r="B91" s="167"/>
      <c r="C91" s="168" t="s">
        <v>111</v>
      </c>
      <c r="D91" s="169" t="s">
        <v>56</v>
      </c>
      <c r="E91" s="169" t="s">
        <v>52</v>
      </c>
      <c r="F91" s="169" t="s">
        <v>53</v>
      </c>
      <c r="G91" s="169" t="s">
        <v>112</v>
      </c>
      <c r="H91" s="169" t="s">
        <v>113</v>
      </c>
      <c r="I91" s="170" t="s">
        <v>114</v>
      </c>
      <c r="J91" s="169" t="s">
        <v>95</v>
      </c>
      <c r="K91" s="171" t="s">
        <v>115</v>
      </c>
      <c r="L91" s="172"/>
      <c r="M91" s="70" t="s">
        <v>19</v>
      </c>
      <c r="N91" s="71" t="s">
        <v>41</v>
      </c>
      <c r="O91" s="71" t="s">
        <v>116</v>
      </c>
      <c r="P91" s="71" t="s">
        <v>117</v>
      </c>
      <c r="Q91" s="71" t="s">
        <v>118</v>
      </c>
      <c r="R91" s="71" t="s">
        <v>119</v>
      </c>
      <c r="S91" s="71" t="s">
        <v>120</v>
      </c>
      <c r="T91" s="72" t="s">
        <v>121</v>
      </c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</row>
    <row r="92" spans="1:65" s="2" customFormat="1" ht="22.9" customHeight="1">
      <c r="A92" s="36"/>
      <c r="B92" s="37"/>
      <c r="C92" s="77" t="s">
        <v>122</v>
      </c>
      <c r="D92" s="38"/>
      <c r="E92" s="38"/>
      <c r="F92" s="38"/>
      <c r="G92" s="38"/>
      <c r="H92" s="38"/>
      <c r="I92" s="117"/>
      <c r="J92" s="173">
        <f>BK92</f>
        <v>0</v>
      </c>
      <c r="K92" s="38"/>
      <c r="L92" s="41"/>
      <c r="M92" s="73"/>
      <c r="N92" s="174"/>
      <c r="O92" s="74"/>
      <c r="P92" s="175">
        <f>P93+P206</f>
        <v>0</v>
      </c>
      <c r="Q92" s="74"/>
      <c r="R92" s="175">
        <f>R93+R206</f>
        <v>302.64466520000002</v>
      </c>
      <c r="S92" s="74"/>
      <c r="T92" s="176">
        <f>T93+T206</f>
        <v>107.68499999999999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70</v>
      </c>
      <c r="AU92" s="19" t="s">
        <v>96</v>
      </c>
      <c r="BK92" s="177">
        <f>BK93+BK206</f>
        <v>0</v>
      </c>
    </row>
    <row r="93" spans="1:65" s="12" customFormat="1" ht="25.9" customHeight="1">
      <c r="B93" s="178"/>
      <c r="C93" s="179"/>
      <c r="D93" s="180" t="s">
        <v>70</v>
      </c>
      <c r="E93" s="181" t="s">
        <v>123</v>
      </c>
      <c r="F93" s="181" t="s">
        <v>124</v>
      </c>
      <c r="G93" s="179"/>
      <c r="H93" s="179"/>
      <c r="I93" s="182"/>
      <c r="J93" s="183">
        <f>BK93</f>
        <v>0</v>
      </c>
      <c r="K93" s="179"/>
      <c r="L93" s="184"/>
      <c r="M93" s="185"/>
      <c r="N93" s="186"/>
      <c r="O93" s="186"/>
      <c r="P93" s="187">
        <f>P94+P144+P183+P189+P203</f>
        <v>0</v>
      </c>
      <c r="Q93" s="186"/>
      <c r="R93" s="187">
        <f>R94+R144+R183+R189+R203</f>
        <v>302.64466520000002</v>
      </c>
      <c r="S93" s="186"/>
      <c r="T93" s="188">
        <f>T94+T144+T183+T189+T203</f>
        <v>107.68499999999999</v>
      </c>
      <c r="AR93" s="189" t="s">
        <v>78</v>
      </c>
      <c r="AT93" s="190" t="s">
        <v>70</v>
      </c>
      <c r="AU93" s="190" t="s">
        <v>71</v>
      </c>
      <c r="AY93" s="189" t="s">
        <v>125</v>
      </c>
      <c r="BK93" s="191">
        <f>BK94+BK144+BK183+BK189+BK203</f>
        <v>0</v>
      </c>
    </row>
    <row r="94" spans="1:65" s="12" customFormat="1" ht="22.9" customHeight="1">
      <c r="B94" s="178"/>
      <c r="C94" s="179"/>
      <c r="D94" s="180" t="s">
        <v>70</v>
      </c>
      <c r="E94" s="192" t="s">
        <v>78</v>
      </c>
      <c r="F94" s="192" t="s">
        <v>126</v>
      </c>
      <c r="G94" s="179"/>
      <c r="H94" s="179"/>
      <c r="I94" s="182"/>
      <c r="J94" s="193">
        <f>BK94</f>
        <v>0</v>
      </c>
      <c r="K94" s="179"/>
      <c r="L94" s="184"/>
      <c r="M94" s="185"/>
      <c r="N94" s="186"/>
      <c r="O94" s="186"/>
      <c r="P94" s="187">
        <f>P95+P122+P127+P137</f>
        <v>0</v>
      </c>
      <c r="Q94" s="186"/>
      <c r="R94" s="187">
        <f>R95+R122+R127+R137</f>
        <v>0</v>
      </c>
      <c r="S94" s="186"/>
      <c r="T94" s="188">
        <f>T95+T122+T127+T137</f>
        <v>107.68499999999999</v>
      </c>
      <c r="AR94" s="189" t="s">
        <v>78</v>
      </c>
      <c r="AT94" s="190" t="s">
        <v>70</v>
      </c>
      <c r="AU94" s="190" t="s">
        <v>78</v>
      </c>
      <c r="AY94" s="189" t="s">
        <v>125</v>
      </c>
      <c r="BK94" s="191">
        <f>BK95+BK122+BK127+BK137</f>
        <v>0</v>
      </c>
    </row>
    <row r="95" spans="1:65" s="12" customFormat="1" ht="20.85" customHeight="1">
      <c r="B95" s="178"/>
      <c r="C95" s="179"/>
      <c r="D95" s="180" t="s">
        <v>70</v>
      </c>
      <c r="E95" s="192" t="s">
        <v>127</v>
      </c>
      <c r="F95" s="192" t="s">
        <v>128</v>
      </c>
      <c r="G95" s="179"/>
      <c r="H95" s="179"/>
      <c r="I95" s="182"/>
      <c r="J95" s="193">
        <f>BK95</f>
        <v>0</v>
      </c>
      <c r="K95" s="179"/>
      <c r="L95" s="184"/>
      <c r="M95" s="185"/>
      <c r="N95" s="186"/>
      <c r="O95" s="186"/>
      <c r="P95" s="187">
        <f>SUM(P96:P121)</f>
        <v>0</v>
      </c>
      <c r="Q95" s="186"/>
      <c r="R95" s="187">
        <f>SUM(R96:R121)</f>
        <v>0</v>
      </c>
      <c r="S95" s="186"/>
      <c r="T95" s="188">
        <f>SUM(T96:T121)</f>
        <v>107.68499999999999</v>
      </c>
      <c r="AR95" s="189" t="s">
        <v>78</v>
      </c>
      <c r="AT95" s="190" t="s">
        <v>70</v>
      </c>
      <c r="AU95" s="190" t="s">
        <v>80</v>
      </c>
      <c r="AY95" s="189" t="s">
        <v>125</v>
      </c>
      <c r="BK95" s="191">
        <f>SUM(BK96:BK121)</f>
        <v>0</v>
      </c>
    </row>
    <row r="96" spans="1:65" s="2" customFormat="1" ht="33" customHeight="1">
      <c r="A96" s="36"/>
      <c r="B96" s="37"/>
      <c r="C96" s="194" t="s">
        <v>78</v>
      </c>
      <c r="D96" s="194" t="s">
        <v>129</v>
      </c>
      <c r="E96" s="195" t="s">
        <v>130</v>
      </c>
      <c r="F96" s="196" t="s">
        <v>131</v>
      </c>
      <c r="G96" s="197" t="s">
        <v>132</v>
      </c>
      <c r="H96" s="198">
        <v>265.5</v>
      </c>
      <c r="I96" s="199"/>
      <c r="J96" s="200">
        <f>ROUND(I96*H96,2)</f>
        <v>0</v>
      </c>
      <c r="K96" s="196" t="s">
        <v>133</v>
      </c>
      <c r="L96" s="41"/>
      <c r="M96" s="201" t="s">
        <v>19</v>
      </c>
      <c r="N96" s="202" t="s">
        <v>42</v>
      </c>
      <c r="O96" s="66"/>
      <c r="P96" s="203">
        <f>O96*H96</f>
        <v>0</v>
      </c>
      <c r="Q96" s="203">
        <v>0</v>
      </c>
      <c r="R96" s="203">
        <f>Q96*H96</f>
        <v>0</v>
      </c>
      <c r="S96" s="203">
        <v>0.28999999999999998</v>
      </c>
      <c r="T96" s="204">
        <f>S96*H96</f>
        <v>76.99499999999999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205" t="s">
        <v>134</v>
      </c>
      <c r="AT96" s="205" t="s">
        <v>129</v>
      </c>
      <c r="AU96" s="205" t="s">
        <v>135</v>
      </c>
      <c r="AY96" s="19" t="s">
        <v>125</v>
      </c>
      <c r="BE96" s="206">
        <f>IF(N96="základní",J96,0)</f>
        <v>0</v>
      </c>
      <c r="BF96" s="206">
        <f>IF(N96="snížená",J96,0)</f>
        <v>0</v>
      </c>
      <c r="BG96" s="206">
        <f>IF(N96="zákl. přenesená",J96,0)</f>
        <v>0</v>
      </c>
      <c r="BH96" s="206">
        <f>IF(N96="sníž. přenesená",J96,0)</f>
        <v>0</v>
      </c>
      <c r="BI96" s="206">
        <f>IF(N96="nulová",J96,0)</f>
        <v>0</v>
      </c>
      <c r="BJ96" s="19" t="s">
        <v>78</v>
      </c>
      <c r="BK96" s="206">
        <f>ROUND(I96*H96,2)</f>
        <v>0</v>
      </c>
      <c r="BL96" s="19" t="s">
        <v>134</v>
      </c>
      <c r="BM96" s="205" t="s">
        <v>136</v>
      </c>
    </row>
    <row r="97" spans="1:65" s="2" customFormat="1" ht="175.5">
      <c r="A97" s="36"/>
      <c r="B97" s="37"/>
      <c r="C97" s="38"/>
      <c r="D97" s="207" t="s">
        <v>137</v>
      </c>
      <c r="E97" s="38"/>
      <c r="F97" s="208" t="s">
        <v>138</v>
      </c>
      <c r="G97" s="38"/>
      <c r="H97" s="38"/>
      <c r="I97" s="117"/>
      <c r="J97" s="38"/>
      <c r="K97" s="38"/>
      <c r="L97" s="41"/>
      <c r="M97" s="209"/>
      <c r="N97" s="210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137</v>
      </c>
      <c r="AU97" s="19" t="s">
        <v>135</v>
      </c>
    </row>
    <row r="98" spans="1:65" s="13" customFormat="1" ht="11.25">
      <c r="B98" s="211"/>
      <c r="C98" s="212"/>
      <c r="D98" s="207" t="s">
        <v>139</v>
      </c>
      <c r="E98" s="213" t="s">
        <v>19</v>
      </c>
      <c r="F98" s="214" t="s">
        <v>140</v>
      </c>
      <c r="G98" s="212"/>
      <c r="H98" s="213" t="s">
        <v>19</v>
      </c>
      <c r="I98" s="215"/>
      <c r="J98" s="212"/>
      <c r="K98" s="212"/>
      <c r="L98" s="216"/>
      <c r="M98" s="217"/>
      <c r="N98" s="218"/>
      <c r="O98" s="218"/>
      <c r="P98" s="218"/>
      <c r="Q98" s="218"/>
      <c r="R98" s="218"/>
      <c r="S98" s="218"/>
      <c r="T98" s="219"/>
      <c r="AT98" s="220" t="s">
        <v>139</v>
      </c>
      <c r="AU98" s="220" t="s">
        <v>135</v>
      </c>
      <c r="AV98" s="13" t="s">
        <v>78</v>
      </c>
      <c r="AW98" s="13" t="s">
        <v>33</v>
      </c>
      <c r="AX98" s="13" t="s">
        <v>71</v>
      </c>
      <c r="AY98" s="220" t="s">
        <v>125</v>
      </c>
    </row>
    <row r="99" spans="1:65" s="14" customFormat="1" ht="11.25">
      <c r="B99" s="221"/>
      <c r="C99" s="222"/>
      <c r="D99" s="207" t="s">
        <v>139</v>
      </c>
      <c r="E99" s="223" t="s">
        <v>19</v>
      </c>
      <c r="F99" s="224" t="s">
        <v>141</v>
      </c>
      <c r="G99" s="222"/>
      <c r="H99" s="225">
        <v>81.5</v>
      </c>
      <c r="I99" s="226"/>
      <c r="J99" s="222"/>
      <c r="K99" s="222"/>
      <c r="L99" s="227"/>
      <c r="M99" s="228"/>
      <c r="N99" s="229"/>
      <c r="O99" s="229"/>
      <c r="P99" s="229"/>
      <c r="Q99" s="229"/>
      <c r="R99" s="229"/>
      <c r="S99" s="229"/>
      <c r="T99" s="230"/>
      <c r="AT99" s="231" t="s">
        <v>139</v>
      </c>
      <c r="AU99" s="231" t="s">
        <v>135</v>
      </c>
      <c r="AV99" s="14" t="s">
        <v>80</v>
      </c>
      <c r="AW99" s="14" t="s">
        <v>33</v>
      </c>
      <c r="AX99" s="14" t="s">
        <v>71</v>
      </c>
      <c r="AY99" s="231" t="s">
        <v>125</v>
      </c>
    </row>
    <row r="100" spans="1:65" s="14" customFormat="1" ht="11.25">
      <c r="B100" s="221"/>
      <c r="C100" s="222"/>
      <c r="D100" s="207" t="s">
        <v>139</v>
      </c>
      <c r="E100" s="223" t="s">
        <v>19</v>
      </c>
      <c r="F100" s="224" t="s">
        <v>142</v>
      </c>
      <c r="G100" s="222"/>
      <c r="H100" s="225">
        <v>132</v>
      </c>
      <c r="I100" s="226"/>
      <c r="J100" s="222"/>
      <c r="K100" s="222"/>
      <c r="L100" s="227"/>
      <c r="M100" s="228"/>
      <c r="N100" s="229"/>
      <c r="O100" s="229"/>
      <c r="P100" s="229"/>
      <c r="Q100" s="229"/>
      <c r="R100" s="229"/>
      <c r="S100" s="229"/>
      <c r="T100" s="230"/>
      <c r="AT100" s="231" t="s">
        <v>139</v>
      </c>
      <c r="AU100" s="231" t="s">
        <v>135</v>
      </c>
      <c r="AV100" s="14" t="s">
        <v>80</v>
      </c>
      <c r="AW100" s="14" t="s">
        <v>33</v>
      </c>
      <c r="AX100" s="14" t="s">
        <v>71</v>
      </c>
      <c r="AY100" s="231" t="s">
        <v>125</v>
      </c>
    </row>
    <row r="101" spans="1:65" s="14" customFormat="1" ht="11.25">
      <c r="B101" s="221"/>
      <c r="C101" s="222"/>
      <c r="D101" s="207" t="s">
        <v>139</v>
      </c>
      <c r="E101" s="223" t="s">
        <v>19</v>
      </c>
      <c r="F101" s="224" t="s">
        <v>143</v>
      </c>
      <c r="G101" s="222"/>
      <c r="H101" s="225">
        <v>9.5</v>
      </c>
      <c r="I101" s="226"/>
      <c r="J101" s="222"/>
      <c r="K101" s="222"/>
      <c r="L101" s="227"/>
      <c r="M101" s="228"/>
      <c r="N101" s="229"/>
      <c r="O101" s="229"/>
      <c r="P101" s="229"/>
      <c r="Q101" s="229"/>
      <c r="R101" s="229"/>
      <c r="S101" s="229"/>
      <c r="T101" s="230"/>
      <c r="AT101" s="231" t="s">
        <v>139</v>
      </c>
      <c r="AU101" s="231" t="s">
        <v>135</v>
      </c>
      <c r="AV101" s="14" t="s">
        <v>80</v>
      </c>
      <c r="AW101" s="14" t="s">
        <v>33</v>
      </c>
      <c r="AX101" s="14" t="s">
        <v>71</v>
      </c>
      <c r="AY101" s="231" t="s">
        <v>125</v>
      </c>
    </row>
    <row r="102" spans="1:65" s="14" customFormat="1" ht="11.25">
      <c r="B102" s="221"/>
      <c r="C102" s="222"/>
      <c r="D102" s="207" t="s">
        <v>139</v>
      </c>
      <c r="E102" s="223" t="s">
        <v>19</v>
      </c>
      <c r="F102" s="224" t="s">
        <v>144</v>
      </c>
      <c r="G102" s="222"/>
      <c r="H102" s="225">
        <v>5.5</v>
      </c>
      <c r="I102" s="226"/>
      <c r="J102" s="222"/>
      <c r="K102" s="222"/>
      <c r="L102" s="227"/>
      <c r="M102" s="228"/>
      <c r="N102" s="229"/>
      <c r="O102" s="229"/>
      <c r="P102" s="229"/>
      <c r="Q102" s="229"/>
      <c r="R102" s="229"/>
      <c r="S102" s="229"/>
      <c r="T102" s="230"/>
      <c r="AT102" s="231" t="s">
        <v>139</v>
      </c>
      <c r="AU102" s="231" t="s">
        <v>135</v>
      </c>
      <c r="AV102" s="14" t="s">
        <v>80</v>
      </c>
      <c r="AW102" s="14" t="s">
        <v>33</v>
      </c>
      <c r="AX102" s="14" t="s">
        <v>71</v>
      </c>
      <c r="AY102" s="231" t="s">
        <v>125</v>
      </c>
    </row>
    <row r="103" spans="1:65" s="14" customFormat="1" ht="11.25">
      <c r="B103" s="221"/>
      <c r="C103" s="222"/>
      <c r="D103" s="207" t="s">
        <v>139</v>
      </c>
      <c r="E103" s="223" t="s">
        <v>19</v>
      </c>
      <c r="F103" s="224" t="s">
        <v>145</v>
      </c>
      <c r="G103" s="222"/>
      <c r="H103" s="225">
        <v>37</v>
      </c>
      <c r="I103" s="226"/>
      <c r="J103" s="222"/>
      <c r="K103" s="222"/>
      <c r="L103" s="227"/>
      <c r="M103" s="228"/>
      <c r="N103" s="229"/>
      <c r="O103" s="229"/>
      <c r="P103" s="229"/>
      <c r="Q103" s="229"/>
      <c r="R103" s="229"/>
      <c r="S103" s="229"/>
      <c r="T103" s="230"/>
      <c r="AT103" s="231" t="s">
        <v>139</v>
      </c>
      <c r="AU103" s="231" t="s">
        <v>135</v>
      </c>
      <c r="AV103" s="14" t="s">
        <v>80</v>
      </c>
      <c r="AW103" s="14" t="s">
        <v>33</v>
      </c>
      <c r="AX103" s="14" t="s">
        <v>71</v>
      </c>
      <c r="AY103" s="231" t="s">
        <v>125</v>
      </c>
    </row>
    <row r="104" spans="1:65" s="15" customFormat="1" ht="11.25">
      <c r="B104" s="232"/>
      <c r="C104" s="233"/>
      <c r="D104" s="207" t="s">
        <v>139</v>
      </c>
      <c r="E104" s="234" t="s">
        <v>19</v>
      </c>
      <c r="F104" s="235" t="s">
        <v>146</v>
      </c>
      <c r="G104" s="233"/>
      <c r="H104" s="236">
        <v>265.5</v>
      </c>
      <c r="I104" s="237"/>
      <c r="J104" s="233"/>
      <c r="K104" s="233"/>
      <c r="L104" s="238"/>
      <c r="M104" s="239"/>
      <c r="N104" s="240"/>
      <c r="O104" s="240"/>
      <c r="P104" s="240"/>
      <c r="Q104" s="240"/>
      <c r="R104" s="240"/>
      <c r="S104" s="240"/>
      <c r="T104" s="241"/>
      <c r="AT104" s="242" t="s">
        <v>139</v>
      </c>
      <c r="AU104" s="242" t="s">
        <v>135</v>
      </c>
      <c r="AV104" s="15" t="s">
        <v>135</v>
      </c>
      <c r="AW104" s="15" t="s">
        <v>33</v>
      </c>
      <c r="AX104" s="15" t="s">
        <v>71</v>
      </c>
      <c r="AY104" s="242" t="s">
        <v>125</v>
      </c>
    </row>
    <row r="105" spans="1:65" s="16" customFormat="1" ht="11.25">
      <c r="B105" s="243"/>
      <c r="C105" s="244"/>
      <c r="D105" s="207" t="s">
        <v>139</v>
      </c>
      <c r="E105" s="245" t="s">
        <v>19</v>
      </c>
      <c r="F105" s="246" t="s">
        <v>147</v>
      </c>
      <c r="G105" s="244"/>
      <c r="H105" s="247">
        <v>265.5</v>
      </c>
      <c r="I105" s="248"/>
      <c r="J105" s="244"/>
      <c r="K105" s="244"/>
      <c r="L105" s="249"/>
      <c r="M105" s="250"/>
      <c r="N105" s="251"/>
      <c r="O105" s="251"/>
      <c r="P105" s="251"/>
      <c r="Q105" s="251"/>
      <c r="R105" s="251"/>
      <c r="S105" s="251"/>
      <c r="T105" s="252"/>
      <c r="AT105" s="253" t="s">
        <v>139</v>
      </c>
      <c r="AU105" s="253" t="s">
        <v>135</v>
      </c>
      <c r="AV105" s="16" t="s">
        <v>134</v>
      </c>
      <c r="AW105" s="16" t="s">
        <v>33</v>
      </c>
      <c r="AX105" s="16" t="s">
        <v>78</v>
      </c>
      <c r="AY105" s="253" t="s">
        <v>125</v>
      </c>
    </row>
    <row r="106" spans="1:65" s="2" customFormat="1" ht="33" customHeight="1">
      <c r="A106" s="36"/>
      <c r="B106" s="37"/>
      <c r="C106" s="194" t="s">
        <v>80</v>
      </c>
      <c r="D106" s="194" t="s">
        <v>129</v>
      </c>
      <c r="E106" s="195" t="s">
        <v>148</v>
      </c>
      <c r="F106" s="196" t="s">
        <v>149</v>
      </c>
      <c r="G106" s="197" t="s">
        <v>132</v>
      </c>
      <c r="H106" s="198">
        <v>46.5</v>
      </c>
      <c r="I106" s="199"/>
      <c r="J106" s="200">
        <f>ROUND(I106*H106,2)</f>
        <v>0</v>
      </c>
      <c r="K106" s="196" t="s">
        <v>133</v>
      </c>
      <c r="L106" s="41"/>
      <c r="M106" s="201" t="s">
        <v>19</v>
      </c>
      <c r="N106" s="202" t="s">
        <v>42</v>
      </c>
      <c r="O106" s="66"/>
      <c r="P106" s="203">
        <f>O106*H106</f>
        <v>0</v>
      </c>
      <c r="Q106" s="203">
        <v>0</v>
      </c>
      <c r="R106" s="203">
        <f>Q106*H106</f>
        <v>0</v>
      </c>
      <c r="S106" s="203">
        <v>0.44</v>
      </c>
      <c r="T106" s="204">
        <f>S106*H106</f>
        <v>20.46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205" t="s">
        <v>134</v>
      </c>
      <c r="AT106" s="205" t="s">
        <v>129</v>
      </c>
      <c r="AU106" s="205" t="s">
        <v>135</v>
      </c>
      <c r="AY106" s="19" t="s">
        <v>125</v>
      </c>
      <c r="BE106" s="206">
        <f>IF(N106="základní",J106,0)</f>
        <v>0</v>
      </c>
      <c r="BF106" s="206">
        <f>IF(N106="snížená",J106,0)</f>
        <v>0</v>
      </c>
      <c r="BG106" s="206">
        <f>IF(N106="zákl. přenesená",J106,0)</f>
        <v>0</v>
      </c>
      <c r="BH106" s="206">
        <f>IF(N106="sníž. přenesená",J106,0)</f>
        <v>0</v>
      </c>
      <c r="BI106" s="206">
        <f>IF(N106="nulová",J106,0)</f>
        <v>0</v>
      </c>
      <c r="BJ106" s="19" t="s">
        <v>78</v>
      </c>
      <c r="BK106" s="206">
        <f>ROUND(I106*H106,2)</f>
        <v>0</v>
      </c>
      <c r="BL106" s="19" t="s">
        <v>134</v>
      </c>
      <c r="BM106" s="205" t="s">
        <v>150</v>
      </c>
    </row>
    <row r="107" spans="1:65" s="2" customFormat="1" ht="175.5">
      <c r="A107" s="36"/>
      <c r="B107" s="37"/>
      <c r="C107" s="38"/>
      <c r="D107" s="207" t="s">
        <v>137</v>
      </c>
      <c r="E107" s="38"/>
      <c r="F107" s="208" t="s">
        <v>138</v>
      </c>
      <c r="G107" s="38"/>
      <c r="H107" s="38"/>
      <c r="I107" s="117"/>
      <c r="J107" s="38"/>
      <c r="K107" s="38"/>
      <c r="L107" s="41"/>
      <c r="M107" s="209"/>
      <c r="N107" s="210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137</v>
      </c>
      <c r="AU107" s="19" t="s">
        <v>135</v>
      </c>
    </row>
    <row r="108" spans="1:65" s="13" customFormat="1" ht="11.25">
      <c r="B108" s="211"/>
      <c r="C108" s="212"/>
      <c r="D108" s="207" t="s">
        <v>139</v>
      </c>
      <c r="E108" s="213" t="s">
        <v>19</v>
      </c>
      <c r="F108" s="214" t="s">
        <v>140</v>
      </c>
      <c r="G108" s="212"/>
      <c r="H108" s="213" t="s">
        <v>19</v>
      </c>
      <c r="I108" s="215"/>
      <c r="J108" s="212"/>
      <c r="K108" s="212"/>
      <c r="L108" s="216"/>
      <c r="M108" s="217"/>
      <c r="N108" s="218"/>
      <c r="O108" s="218"/>
      <c r="P108" s="218"/>
      <c r="Q108" s="218"/>
      <c r="R108" s="218"/>
      <c r="S108" s="218"/>
      <c r="T108" s="219"/>
      <c r="AT108" s="220" t="s">
        <v>139</v>
      </c>
      <c r="AU108" s="220" t="s">
        <v>135</v>
      </c>
      <c r="AV108" s="13" t="s">
        <v>78</v>
      </c>
      <c r="AW108" s="13" t="s">
        <v>33</v>
      </c>
      <c r="AX108" s="13" t="s">
        <v>71</v>
      </c>
      <c r="AY108" s="220" t="s">
        <v>125</v>
      </c>
    </row>
    <row r="109" spans="1:65" s="14" customFormat="1" ht="11.25">
      <c r="B109" s="221"/>
      <c r="C109" s="222"/>
      <c r="D109" s="207" t="s">
        <v>139</v>
      </c>
      <c r="E109" s="223" t="s">
        <v>19</v>
      </c>
      <c r="F109" s="224" t="s">
        <v>151</v>
      </c>
      <c r="G109" s="222"/>
      <c r="H109" s="225">
        <v>46.5</v>
      </c>
      <c r="I109" s="226"/>
      <c r="J109" s="222"/>
      <c r="K109" s="222"/>
      <c r="L109" s="227"/>
      <c r="M109" s="228"/>
      <c r="N109" s="229"/>
      <c r="O109" s="229"/>
      <c r="P109" s="229"/>
      <c r="Q109" s="229"/>
      <c r="R109" s="229"/>
      <c r="S109" s="229"/>
      <c r="T109" s="230"/>
      <c r="AT109" s="231" t="s">
        <v>139</v>
      </c>
      <c r="AU109" s="231" t="s">
        <v>135</v>
      </c>
      <c r="AV109" s="14" t="s">
        <v>80</v>
      </c>
      <c r="AW109" s="14" t="s">
        <v>33</v>
      </c>
      <c r="AX109" s="14" t="s">
        <v>71</v>
      </c>
      <c r="AY109" s="231" t="s">
        <v>125</v>
      </c>
    </row>
    <row r="110" spans="1:65" s="15" customFormat="1" ht="11.25">
      <c r="B110" s="232"/>
      <c r="C110" s="233"/>
      <c r="D110" s="207" t="s">
        <v>139</v>
      </c>
      <c r="E110" s="234" t="s">
        <v>19</v>
      </c>
      <c r="F110" s="235" t="s">
        <v>146</v>
      </c>
      <c r="G110" s="233"/>
      <c r="H110" s="236">
        <v>46.5</v>
      </c>
      <c r="I110" s="237"/>
      <c r="J110" s="233"/>
      <c r="K110" s="233"/>
      <c r="L110" s="238"/>
      <c r="M110" s="239"/>
      <c r="N110" s="240"/>
      <c r="O110" s="240"/>
      <c r="P110" s="240"/>
      <c r="Q110" s="240"/>
      <c r="R110" s="240"/>
      <c r="S110" s="240"/>
      <c r="T110" s="241"/>
      <c r="AT110" s="242" t="s">
        <v>139</v>
      </c>
      <c r="AU110" s="242" t="s">
        <v>135</v>
      </c>
      <c r="AV110" s="15" t="s">
        <v>135</v>
      </c>
      <c r="AW110" s="15" t="s">
        <v>33</v>
      </c>
      <c r="AX110" s="15" t="s">
        <v>71</v>
      </c>
      <c r="AY110" s="242" t="s">
        <v>125</v>
      </c>
    </row>
    <row r="111" spans="1:65" s="16" customFormat="1" ht="11.25">
      <c r="B111" s="243"/>
      <c r="C111" s="244"/>
      <c r="D111" s="207" t="s">
        <v>139</v>
      </c>
      <c r="E111" s="245" t="s">
        <v>19</v>
      </c>
      <c r="F111" s="246" t="s">
        <v>147</v>
      </c>
      <c r="G111" s="244"/>
      <c r="H111" s="247">
        <v>46.5</v>
      </c>
      <c r="I111" s="248"/>
      <c r="J111" s="244"/>
      <c r="K111" s="244"/>
      <c r="L111" s="249"/>
      <c r="M111" s="250"/>
      <c r="N111" s="251"/>
      <c r="O111" s="251"/>
      <c r="P111" s="251"/>
      <c r="Q111" s="251"/>
      <c r="R111" s="251"/>
      <c r="S111" s="251"/>
      <c r="T111" s="252"/>
      <c r="AT111" s="253" t="s">
        <v>139</v>
      </c>
      <c r="AU111" s="253" t="s">
        <v>135</v>
      </c>
      <c r="AV111" s="16" t="s">
        <v>134</v>
      </c>
      <c r="AW111" s="16" t="s">
        <v>33</v>
      </c>
      <c r="AX111" s="16" t="s">
        <v>78</v>
      </c>
      <c r="AY111" s="253" t="s">
        <v>125</v>
      </c>
    </row>
    <row r="112" spans="1:65" s="2" customFormat="1" ht="33" customHeight="1">
      <c r="A112" s="36"/>
      <c r="B112" s="37"/>
      <c r="C112" s="194" t="s">
        <v>135</v>
      </c>
      <c r="D112" s="194" t="s">
        <v>129</v>
      </c>
      <c r="E112" s="195" t="s">
        <v>152</v>
      </c>
      <c r="F112" s="196" t="s">
        <v>153</v>
      </c>
      <c r="G112" s="197" t="s">
        <v>132</v>
      </c>
      <c r="H112" s="198">
        <v>46.5</v>
      </c>
      <c r="I112" s="199"/>
      <c r="J112" s="200">
        <f>ROUND(I112*H112,2)</f>
        <v>0</v>
      </c>
      <c r="K112" s="196" t="s">
        <v>133</v>
      </c>
      <c r="L112" s="41"/>
      <c r="M112" s="201" t="s">
        <v>19</v>
      </c>
      <c r="N112" s="202" t="s">
        <v>42</v>
      </c>
      <c r="O112" s="66"/>
      <c r="P112" s="203">
        <f>O112*H112</f>
        <v>0</v>
      </c>
      <c r="Q112" s="203">
        <v>0</v>
      </c>
      <c r="R112" s="203">
        <f>Q112*H112</f>
        <v>0</v>
      </c>
      <c r="S112" s="203">
        <v>0.22</v>
      </c>
      <c r="T112" s="204">
        <f>S112*H112</f>
        <v>10.23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205" t="s">
        <v>134</v>
      </c>
      <c r="AT112" s="205" t="s">
        <v>129</v>
      </c>
      <c r="AU112" s="205" t="s">
        <v>135</v>
      </c>
      <c r="AY112" s="19" t="s">
        <v>125</v>
      </c>
      <c r="BE112" s="206">
        <f>IF(N112="základní",J112,0)</f>
        <v>0</v>
      </c>
      <c r="BF112" s="206">
        <f>IF(N112="snížená",J112,0)</f>
        <v>0</v>
      </c>
      <c r="BG112" s="206">
        <f>IF(N112="zákl. přenesená",J112,0)</f>
        <v>0</v>
      </c>
      <c r="BH112" s="206">
        <f>IF(N112="sníž. přenesená",J112,0)</f>
        <v>0</v>
      </c>
      <c r="BI112" s="206">
        <f>IF(N112="nulová",J112,0)</f>
        <v>0</v>
      </c>
      <c r="BJ112" s="19" t="s">
        <v>78</v>
      </c>
      <c r="BK112" s="206">
        <f>ROUND(I112*H112,2)</f>
        <v>0</v>
      </c>
      <c r="BL112" s="19" t="s">
        <v>134</v>
      </c>
      <c r="BM112" s="205" t="s">
        <v>154</v>
      </c>
    </row>
    <row r="113" spans="1:65" s="2" customFormat="1" ht="175.5">
      <c r="A113" s="36"/>
      <c r="B113" s="37"/>
      <c r="C113" s="38"/>
      <c r="D113" s="207" t="s">
        <v>137</v>
      </c>
      <c r="E113" s="38"/>
      <c r="F113" s="208" t="s">
        <v>138</v>
      </c>
      <c r="G113" s="38"/>
      <c r="H113" s="38"/>
      <c r="I113" s="117"/>
      <c r="J113" s="38"/>
      <c r="K113" s="38"/>
      <c r="L113" s="41"/>
      <c r="M113" s="209"/>
      <c r="N113" s="210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137</v>
      </c>
      <c r="AU113" s="19" t="s">
        <v>135</v>
      </c>
    </row>
    <row r="114" spans="1:65" s="13" customFormat="1" ht="11.25">
      <c r="B114" s="211"/>
      <c r="C114" s="212"/>
      <c r="D114" s="207" t="s">
        <v>139</v>
      </c>
      <c r="E114" s="213" t="s">
        <v>19</v>
      </c>
      <c r="F114" s="214" t="s">
        <v>140</v>
      </c>
      <c r="G114" s="212"/>
      <c r="H114" s="213" t="s">
        <v>19</v>
      </c>
      <c r="I114" s="215"/>
      <c r="J114" s="212"/>
      <c r="K114" s="212"/>
      <c r="L114" s="216"/>
      <c r="M114" s="217"/>
      <c r="N114" s="218"/>
      <c r="O114" s="218"/>
      <c r="P114" s="218"/>
      <c r="Q114" s="218"/>
      <c r="R114" s="218"/>
      <c r="S114" s="218"/>
      <c r="T114" s="219"/>
      <c r="AT114" s="220" t="s">
        <v>139</v>
      </c>
      <c r="AU114" s="220" t="s">
        <v>135</v>
      </c>
      <c r="AV114" s="13" t="s">
        <v>78</v>
      </c>
      <c r="AW114" s="13" t="s">
        <v>33</v>
      </c>
      <c r="AX114" s="13" t="s">
        <v>71</v>
      </c>
      <c r="AY114" s="220" t="s">
        <v>125</v>
      </c>
    </row>
    <row r="115" spans="1:65" s="14" customFormat="1" ht="11.25">
      <c r="B115" s="221"/>
      <c r="C115" s="222"/>
      <c r="D115" s="207" t="s">
        <v>139</v>
      </c>
      <c r="E115" s="223" t="s">
        <v>19</v>
      </c>
      <c r="F115" s="224" t="s">
        <v>151</v>
      </c>
      <c r="G115" s="222"/>
      <c r="H115" s="225">
        <v>46.5</v>
      </c>
      <c r="I115" s="226"/>
      <c r="J115" s="222"/>
      <c r="K115" s="222"/>
      <c r="L115" s="227"/>
      <c r="M115" s="228"/>
      <c r="N115" s="229"/>
      <c r="O115" s="229"/>
      <c r="P115" s="229"/>
      <c r="Q115" s="229"/>
      <c r="R115" s="229"/>
      <c r="S115" s="229"/>
      <c r="T115" s="230"/>
      <c r="AT115" s="231" t="s">
        <v>139</v>
      </c>
      <c r="AU115" s="231" t="s">
        <v>135</v>
      </c>
      <c r="AV115" s="14" t="s">
        <v>80</v>
      </c>
      <c r="AW115" s="14" t="s">
        <v>33</v>
      </c>
      <c r="AX115" s="14" t="s">
        <v>71</v>
      </c>
      <c r="AY115" s="231" t="s">
        <v>125</v>
      </c>
    </row>
    <row r="116" spans="1:65" s="15" customFormat="1" ht="11.25">
      <c r="B116" s="232"/>
      <c r="C116" s="233"/>
      <c r="D116" s="207" t="s">
        <v>139</v>
      </c>
      <c r="E116" s="234" t="s">
        <v>19</v>
      </c>
      <c r="F116" s="235" t="s">
        <v>146</v>
      </c>
      <c r="G116" s="233"/>
      <c r="H116" s="236">
        <v>46.5</v>
      </c>
      <c r="I116" s="237"/>
      <c r="J116" s="233"/>
      <c r="K116" s="233"/>
      <c r="L116" s="238"/>
      <c r="M116" s="239"/>
      <c r="N116" s="240"/>
      <c r="O116" s="240"/>
      <c r="P116" s="240"/>
      <c r="Q116" s="240"/>
      <c r="R116" s="240"/>
      <c r="S116" s="240"/>
      <c r="T116" s="241"/>
      <c r="AT116" s="242" t="s">
        <v>139</v>
      </c>
      <c r="AU116" s="242" t="s">
        <v>135</v>
      </c>
      <c r="AV116" s="15" t="s">
        <v>135</v>
      </c>
      <c r="AW116" s="15" t="s">
        <v>33</v>
      </c>
      <c r="AX116" s="15" t="s">
        <v>71</v>
      </c>
      <c r="AY116" s="242" t="s">
        <v>125</v>
      </c>
    </row>
    <row r="117" spans="1:65" s="16" customFormat="1" ht="11.25">
      <c r="B117" s="243"/>
      <c r="C117" s="244"/>
      <c r="D117" s="207" t="s">
        <v>139</v>
      </c>
      <c r="E117" s="245" t="s">
        <v>19</v>
      </c>
      <c r="F117" s="246" t="s">
        <v>147</v>
      </c>
      <c r="G117" s="244"/>
      <c r="H117" s="247">
        <v>46.5</v>
      </c>
      <c r="I117" s="248"/>
      <c r="J117" s="244"/>
      <c r="K117" s="244"/>
      <c r="L117" s="249"/>
      <c r="M117" s="250"/>
      <c r="N117" s="251"/>
      <c r="O117" s="251"/>
      <c r="P117" s="251"/>
      <c r="Q117" s="251"/>
      <c r="R117" s="251"/>
      <c r="S117" s="251"/>
      <c r="T117" s="252"/>
      <c r="AT117" s="253" t="s">
        <v>139</v>
      </c>
      <c r="AU117" s="253" t="s">
        <v>135</v>
      </c>
      <c r="AV117" s="16" t="s">
        <v>134</v>
      </c>
      <c r="AW117" s="16" t="s">
        <v>33</v>
      </c>
      <c r="AX117" s="16" t="s">
        <v>78</v>
      </c>
      <c r="AY117" s="253" t="s">
        <v>125</v>
      </c>
    </row>
    <row r="118" spans="1:65" s="2" customFormat="1" ht="21.75" customHeight="1">
      <c r="A118" s="36"/>
      <c r="B118" s="37"/>
      <c r="C118" s="194" t="s">
        <v>134</v>
      </c>
      <c r="D118" s="194" t="s">
        <v>129</v>
      </c>
      <c r="E118" s="195" t="s">
        <v>155</v>
      </c>
      <c r="F118" s="196" t="s">
        <v>156</v>
      </c>
      <c r="G118" s="197" t="s">
        <v>157</v>
      </c>
      <c r="H118" s="198">
        <v>7.38</v>
      </c>
      <c r="I118" s="199"/>
      <c r="J118" s="200">
        <f>ROUND(I118*H118,2)</f>
        <v>0</v>
      </c>
      <c r="K118" s="196" t="s">
        <v>133</v>
      </c>
      <c r="L118" s="41"/>
      <c r="M118" s="201" t="s">
        <v>19</v>
      </c>
      <c r="N118" s="202" t="s">
        <v>42</v>
      </c>
      <c r="O118" s="66"/>
      <c r="P118" s="203">
        <f>O118*H118</f>
        <v>0</v>
      </c>
      <c r="Q118" s="203">
        <v>0</v>
      </c>
      <c r="R118" s="203">
        <f>Q118*H118</f>
        <v>0</v>
      </c>
      <c r="S118" s="203">
        <v>0</v>
      </c>
      <c r="T118" s="204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205" t="s">
        <v>134</v>
      </c>
      <c r="AT118" s="205" t="s">
        <v>129</v>
      </c>
      <c r="AU118" s="205" t="s">
        <v>135</v>
      </c>
      <c r="AY118" s="19" t="s">
        <v>125</v>
      </c>
      <c r="BE118" s="206">
        <f>IF(N118="základní",J118,0)</f>
        <v>0</v>
      </c>
      <c r="BF118" s="206">
        <f>IF(N118="snížená",J118,0)</f>
        <v>0</v>
      </c>
      <c r="BG118" s="206">
        <f>IF(N118="zákl. přenesená",J118,0)</f>
        <v>0</v>
      </c>
      <c r="BH118" s="206">
        <f>IF(N118="sníž. přenesená",J118,0)</f>
        <v>0</v>
      </c>
      <c r="BI118" s="206">
        <f>IF(N118="nulová",J118,0)</f>
        <v>0</v>
      </c>
      <c r="BJ118" s="19" t="s">
        <v>78</v>
      </c>
      <c r="BK118" s="206">
        <f>ROUND(I118*H118,2)</f>
        <v>0</v>
      </c>
      <c r="BL118" s="19" t="s">
        <v>134</v>
      </c>
      <c r="BM118" s="205" t="s">
        <v>158</v>
      </c>
    </row>
    <row r="119" spans="1:65" s="2" customFormat="1" ht="39">
      <c r="A119" s="36"/>
      <c r="B119" s="37"/>
      <c r="C119" s="38"/>
      <c r="D119" s="207" t="s">
        <v>137</v>
      </c>
      <c r="E119" s="38"/>
      <c r="F119" s="208" t="s">
        <v>159</v>
      </c>
      <c r="G119" s="38"/>
      <c r="H119" s="38"/>
      <c r="I119" s="117"/>
      <c r="J119" s="38"/>
      <c r="K119" s="38"/>
      <c r="L119" s="41"/>
      <c r="M119" s="209"/>
      <c r="N119" s="210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137</v>
      </c>
      <c r="AU119" s="19" t="s">
        <v>135</v>
      </c>
    </row>
    <row r="120" spans="1:65" s="14" customFormat="1" ht="11.25">
      <c r="B120" s="221"/>
      <c r="C120" s="222"/>
      <c r="D120" s="207" t="s">
        <v>139</v>
      </c>
      <c r="E120" s="223" t="s">
        <v>19</v>
      </c>
      <c r="F120" s="224" t="s">
        <v>160</v>
      </c>
      <c r="G120" s="222"/>
      <c r="H120" s="225">
        <v>7.38</v>
      </c>
      <c r="I120" s="226"/>
      <c r="J120" s="222"/>
      <c r="K120" s="222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139</v>
      </c>
      <c r="AU120" s="231" t="s">
        <v>135</v>
      </c>
      <c r="AV120" s="14" t="s">
        <v>80</v>
      </c>
      <c r="AW120" s="14" t="s">
        <v>33</v>
      </c>
      <c r="AX120" s="14" t="s">
        <v>71</v>
      </c>
      <c r="AY120" s="231" t="s">
        <v>125</v>
      </c>
    </row>
    <row r="121" spans="1:65" s="15" customFormat="1" ht="11.25">
      <c r="B121" s="232"/>
      <c r="C121" s="233"/>
      <c r="D121" s="207" t="s">
        <v>139</v>
      </c>
      <c r="E121" s="234" t="s">
        <v>19</v>
      </c>
      <c r="F121" s="235" t="s">
        <v>146</v>
      </c>
      <c r="G121" s="233"/>
      <c r="H121" s="236">
        <v>7.38</v>
      </c>
      <c r="I121" s="237"/>
      <c r="J121" s="233"/>
      <c r="K121" s="233"/>
      <c r="L121" s="238"/>
      <c r="M121" s="239"/>
      <c r="N121" s="240"/>
      <c r="O121" s="240"/>
      <c r="P121" s="240"/>
      <c r="Q121" s="240"/>
      <c r="R121" s="240"/>
      <c r="S121" s="240"/>
      <c r="T121" s="241"/>
      <c r="AT121" s="242" t="s">
        <v>139</v>
      </c>
      <c r="AU121" s="242" t="s">
        <v>135</v>
      </c>
      <c r="AV121" s="15" t="s">
        <v>135</v>
      </c>
      <c r="AW121" s="15" t="s">
        <v>33</v>
      </c>
      <c r="AX121" s="15" t="s">
        <v>78</v>
      </c>
      <c r="AY121" s="242" t="s">
        <v>125</v>
      </c>
    </row>
    <row r="122" spans="1:65" s="12" customFormat="1" ht="20.85" customHeight="1">
      <c r="B122" s="178"/>
      <c r="C122" s="179"/>
      <c r="D122" s="180" t="s">
        <v>70</v>
      </c>
      <c r="E122" s="192" t="s">
        <v>161</v>
      </c>
      <c r="F122" s="192" t="s">
        <v>162</v>
      </c>
      <c r="G122" s="179"/>
      <c r="H122" s="179"/>
      <c r="I122" s="182"/>
      <c r="J122" s="193">
        <f>BK122</f>
        <v>0</v>
      </c>
      <c r="K122" s="179"/>
      <c r="L122" s="184"/>
      <c r="M122" s="185"/>
      <c r="N122" s="186"/>
      <c r="O122" s="186"/>
      <c r="P122" s="187">
        <f>SUM(P123:P126)</f>
        <v>0</v>
      </c>
      <c r="Q122" s="186"/>
      <c r="R122" s="187">
        <f>SUM(R123:R126)</f>
        <v>0</v>
      </c>
      <c r="S122" s="186"/>
      <c r="T122" s="188">
        <f>SUM(T123:T126)</f>
        <v>0</v>
      </c>
      <c r="AR122" s="189" t="s">
        <v>78</v>
      </c>
      <c r="AT122" s="190" t="s">
        <v>70</v>
      </c>
      <c r="AU122" s="190" t="s">
        <v>80</v>
      </c>
      <c r="AY122" s="189" t="s">
        <v>125</v>
      </c>
      <c r="BK122" s="191">
        <f>SUM(BK123:BK126)</f>
        <v>0</v>
      </c>
    </row>
    <row r="123" spans="1:65" s="2" customFormat="1" ht="21.75" customHeight="1">
      <c r="A123" s="36"/>
      <c r="B123" s="37"/>
      <c r="C123" s="194" t="s">
        <v>163</v>
      </c>
      <c r="D123" s="194" t="s">
        <v>129</v>
      </c>
      <c r="E123" s="195" t="s">
        <v>164</v>
      </c>
      <c r="F123" s="196" t="s">
        <v>165</v>
      </c>
      <c r="G123" s="197" t="s">
        <v>157</v>
      </c>
      <c r="H123" s="198">
        <v>1</v>
      </c>
      <c r="I123" s="199"/>
      <c r="J123" s="200">
        <f>ROUND(I123*H123,2)</f>
        <v>0</v>
      </c>
      <c r="K123" s="196" t="s">
        <v>133</v>
      </c>
      <c r="L123" s="41"/>
      <c r="M123" s="201" t="s">
        <v>19</v>
      </c>
      <c r="N123" s="202" t="s">
        <v>42</v>
      </c>
      <c r="O123" s="66"/>
      <c r="P123" s="203">
        <f>O123*H123</f>
        <v>0</v>
      </c>
      <c r="Q123" s="203">
        <v>0</v>
      </c>
      <c r="R123" s="203">
        <f>Q123*H123</f>
        <v>0</v>
      </c>
      <c r="S123" s="203">
        <v>0</v>
      </c>
      <c r="T123" s="204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05" t="s">
        <v>134</v>
      </c>
      <c r="AT123" s="205" t="s">
        <v>129</v>
      </c>
      <c r="AU123" s="205" t="s">
        <v>135</v>
      </c>
      <c r="AY123" s="19" t="s">
        <v>125</v>
      </c>
      <c r="BE123" s="206">
        <f>IF(N123="základní",J123,0)</f>
        <v>0</v>
      </c>
      <c r="BF123" s="206">
        <f>IF(N123="snížená",J123,0)</f>
        <v>0</v>
      </c>
      <c r="BG123" s="206">
        <f>IF(N123="zákl. přenesená",J123,0)</f>
        <v>0</v>
      </c>
      <c r="BH123" s="206">
        <f>IF(N123="sníž. přenesená",J123,0)</f>
        <v>0</v>
      </c>
      <c r="BI123" s="206">
        <f>IF(N123="nulová",J123,0)</f>
        <v>0</v>
      </c>
      <c r="BJ123" s="19" t="s">
        <v>78</v>
      </c>
      <c r="BK123" s="206">
        <f>ROUND(I123*H123,2)</f>
        <v>0</v>
      </c>
      <c r="BL123" s="19" t="s">
        <v>134</v>
      </c>
      <c r="BM123" s="205" t="s">
        <v>166</v>
      </c>
    </row>
    <row r="124" spans="1:65" s="2" customFormat="1" ht="253.5">
      <c r="A124" s="36"/>
      <c r="B124" s="37"/>
      <c r="C124" s="38"/>
      <c r="D124" s="207" t="s">
        <v>137</v>
      </c>
      <c r="E124" s="38"/>
      <c r="F124" s="208" t="s">
        <v>167</v>
      </c>
      <c r="G124" s="38"/>
      <c r="H124" s="38"/>
      <c r="I124" s="117"/>
      <c r="J124" s="38"/>
      <c r="K124" s="38"/>
      <c r="L124" s="41"/>
      <c r="M124" s="209"/>
      <c r="N124" s="210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137</v>
      </c>
      <c r="AU124" s="19" t="s">
        <v>135</v>
      </c>
    </row>
    <row r="125" spans="1:65" s="14" customFormat="1" ht="11.25">
      <c r="B125" s="221"/>
      <c r="C125" s="222"/>
      <c r="D125" s="207" t="s">
        <v>139</v>
      </c>
      <c r="E125" s="223" t="s">
        <v>19</v>
      </c>
      <c r="F125" s="224" t="s">
        <v>78</v>
      </c>
      <c r="G125" s="222"/>
      <c r="H125" s="225">
        <v>1</v>
      </c>
      <c r="I125" s="226"/>
      <c r="J125" s="222"/>
      <c r="K125" s="222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139</v>
      </c>
      <c r="AU125" s="231" t="s">
        <v>135</v>
      </c>
      <c r="AV125" s="14" t="s">
        <v>80</v>
      </c>
      <c r="AW125" s="14" t="s">
        <v>33</v>
      </c>
      <c r="AX125" s="14" t="s">
        <v>71</v>
      </c>
      <c r="AY125" s="231" t="s">
        <v>125</v>
      </c>
    </row>
    <row r="126" spans="1:65" s="15" customFormat="1" ht="11.25">
      <c r="B126" s="232"/>
      <c r="C126" s="233"/>
      <c r="D126" s="207" t="s">
        <v>139</v>
      </c>
      <c r="E126" s="234" t="s">
        <v>19</v>
      </c>
      <c r="F126" s="235" t="s">
        <v>146</v>
      </c>
      <c r="G126" s="233"/>
      <c r="H126" s="236">
        <v>1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AT126" s="242" t="s">
        <v>139</v>
      </c>
      <c r="AU126" s="242" t="s">
        <v>135</v>
      </c>
      <c r="AV126" s="15" t="s">
        <v>135</v>
      </c>
      <c r="AW126" s="15" t="s">
        <v>33</v>
      </c>
      <c r="AX126" s="15" t="s">
        <v>78</v>
      </c>
      <c r="AY126" s="242" t="s">
        <v>125</v>
      </c>
    </row>
    <row r="127" spans="1:65" s="12" customFormat="1" ht="20.85" customHeight="1">
      <c r="B127" s="178"/>
      <c r="C127" s="179"/>
      <c r="D127" s="180" t="s">
        <v>70</v>
      </c>
      <c r="E127" s="192" t="s">
        <v>168</v>
      </c>
      <c r="F127" s="192" t="s">
        <v>169</v>
      </c>
      <c r="G127" s="179"/>
      <c r="H127" s="179"/>
      <c r="I127" s="182"/>
      <c r="J127" s="193">
        <f>BK127</f>
        <v>0</v>
      </c>
      <c r="K127" s="179"/>
      <c r="L127" s="184"/>
      <c r="M127" s="185"/>
      <c r="N127" s="186"/>
      <c r="O127" s="186"/>
      <c r="P127" s="187">
        <f>SUM(P128:P136)</f>
        <v>0</v>
      </c>
      <c r="Q127" s="186"/>
      <c r="R127" s="187">
        <f>SUM(R128:R136)</f>
        <v>0</v>
      </c>
      <c r="S127" s="186"/>
      <c r="T127" s="188">
        <f>SUM(T128:T136)</f>
        <v>0</v>
      </c>
      <c r="AR127" s="189" t="s">
        <v>78</v>
      </c>
      <c r="AT127" s="190" t="s">
        <v>70</v>
      </c>
      <c r="AU127" s="190" t="s">
        <v>80</v>
      </c>
      <c r="AY127" s="189" t="s">
        <v>125</v>
      </c>
      <c r="BK127" s="191">
        <f>SUM(BK128:BK136)</f>
        <v>0</v>
      </c>
    </row>
    <row r="128" spans="1:65" s="2" customFormat="1" ht="33" customHeight="1">
      <c r="A128" s="36"/>
      <c r="B128" s="37"/>
      <c r="C128" s="194" t="s">
        <v>170</v>
      </c>
      <c r="D128" s="194" t="s">
        <v>129</v>
      </c>
      <c r="E128" s="195" t="s">
        <v>171</v>
      </c>
      <c r="F128" s="196" t="s">
        <v>172</v>
      </c>
      <c r="G128" s="197" t="s">
        <v>157</v>
      </c>
      <c r="H128" s="198">
        <v>7.38</v>
      </c>
      <c r="I128" s="199"/>
      <c r="J128" s="200">
        <f>ROUND(I128*H128,2)</f>
        <v>0</v>
      </c>
      <c r="K128" s="196" t="s">
        <v>133</v>
      </c>
      <c r="L128" s="41"/>
      <c r="M128" s="201" t="s">
        <v>19</v>
      </c>
      <c r="N128" s="202" t="s">
        <v>42</v>
      </c>
      <c r="O128" s="66"/>
      <c r="P128" s="203">
        <f>O128*H128</f>
        <v>0</v>
      </c>
      <c r="Q128" s="203">
        <v>0</v>
      </c>
      <c r="R128" s="203">
        <f>Q128*H128</f>
        <v>0</v>
      </c>
      <c r="S128" s="203">
        <v>0</v>
      </c>
      <c r="T128" s="204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5" t="s">
        <v>168</v>
      </c>
      <c r="AT128" s="205" t="s">
        <v>129</v>
      </c>
      <c r="AU128" s="205" t="s">
        <v>135</v>
      </c>
      <c r="AY128" s="19" t="s">
        <v>125</v>
      </c>
      <c r="BE128" s="206">
        <f>IF(N128="základní",J128,0)</f>
        <v>0</v>
      </c>
      <c r="BF128" s="206">
        <f>IF(N128="snížená",J128,0)</f>
        <v>0</v>
      </c>
      <c r="BG128" s="206">
        <f>IF(N128="zákl. přenesená",J128,0)</f>
        <v>0</v>
      </c>
      <c r="BH128" s="206">
        <f>IF(N128="sníž. přenesená",J128,0)</f>
        <v>0</v>
      </c>
      <c r="BI128" s="206">
        <f>IF(N128="nulová",J128,0)</f>
        <v>0</v>
      </c>
      <c r="BJ128" s="19" t="s">
        <v>78</v>
      </c>
      <c r="BK128" s="206">
        <f>ROUND(I128*H128,2)</f>
        <v>0</v>
      </c>
      <c r="BL128" s="19" t="s">
        <v>168</v>
      </c>
      <c r="BM128" s="205" t="s">
        <v>173</v>
      </c>
    </row>
    <row r="129" spans="1:65" s="2" customFormat="1" ht="58.5">
      <c r="A129" s="36"/>
      <c r="B129" s="37"/>
      <c r="C129" s="38"/>
      <c r="D129" s="207" t="s">
        <v>137</v>
      </c>
      <c r="E129" s="38"/>
      <c r="F129" s="208" t="s">
        <v>174</v>
      </c>
      <c r="G129" s="38"/>
      <c r="H129" s="38"/>
      <c r="I129" s="117"/>
      <c r="J129" s="38"/>
      <c r="K129" s="38"/>
      <c r="L129" s="41"/>
      <c r="M129" s="209"/>
      <c r="N129" s="210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137</v>
      </c>
      <c r="AU129" s="19" t="s">
        <v>135</v>
      </c>
    </row>
    <row r="130" spans="1:65" s="14" customFormat="1" ht="11.25">
      <c r="B130" s="221"/>
      <c r="C130" s="222"/>
      <c r="D130" s="207" t="s">
        <v>139</v>
      </c>
      <c r="E130" s="223" t="s">
        <v>19</v>
      </c>
      <c r="F130" s="224" t="s">
        <v>175</v>
      </c>
      <c r="G130" s="222"/>
      <c r="H130" s="225">
        <v>7.38</v>
      </c>
      <c r="I130" s="226"/>
      <c r="J130" s="222"/>
      <c r="K130" s="222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139</v>
      </c>
      <c r="AU130" s="231" t="s">
        <v>135</v>
      </c>
      <c r="AV130" s="14" t="s">
        <v>80</v>
      </c>
      <c r="AW130" s="14" t="s">
        <v>33</v>
      </c>
      <c r="AX130" s="14" t="s">
        <v>71</v>
      </c>
      <c r="AY130" s="231" t="s">
        <v>125</v>
      </c>
    </row>
    <row r="131" spans="1:65" s="15" customFormat="1" ht="11.25">
      <c r="B131" s="232"/>
      <c r="C131" s="233"/>
      <c r="D131" s="207" t="s">
        <v>139</v>
      </c>
      <c r="E131" s="234" t="s">
        <v>19</v>
      </c>
      <c r="F131" s="235" t="s">
        <v>146</v>
      </c>
      <c r="G131" s="233"/>
      <c r="H131" s="236">
        <v>7.38</v>
      </c>
      <c r="I131" s="237"/>
      <c r="J131" s="233"/>
      <c r="K131" s="233"/>
      <c r="L131" s="238"/>
      <c r="M131" s="239"/>
      <c r="N131" s="240"/>
      <c r="O131" s="240"/>
      <c r="P131" s="240"/>
      <c r="Q131" s="240"/>
      <c r="R131" s="240"/>
      <c r="S131" s="240"/>
      <c r="T131" s="241"/>
      <c r="AT131" s="242" t="s">
        <v>139</v>
      </c>
      <c r="AU131" s="242" t="s">
        <v>135</v>
      </c>
      <c r="AV131" s="15" t="s">
        <v>135</v>
      </c>
      <c r="AW131" s="15" t="s">
        <v>33</v>
      </c>
      <c r="AX131" s="15" t="s">
        <v>71</v>
      </c>
      <c r="AY131" s="242" t="s">
        <v>125</v>
      </c>
    </row>
    <row r="132" spans="1:65" s="16" customFormat="1" ht="11.25">
      <c r="B132" s="243"/>
      <c r="C132" s="244"/>
      <c r="D132" s="207" t="s">
        <v>139</v>
      </c>
      <c r="E132" s="245" t="s">
        <v>19</v>
      </c>
      <c r="F132" s="246" t="s">
        <v>147</v>
      </c>
      <c r="G132" s="244"/>
      <c r="H132" s="247">
        <v>7.38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AT132" s="253" t="s">
        <v>139</v>
      </c>
      <c r="AU132" s="253" t="s">
        <v>135</v>
      </c>
      <c r="AV132" s="16" t="s">
        <v>134</v>
      </c>
      <c r="AW132" s="16" t="s">
        <v>33</v>
      </c>
      <c r="AX132" s="16" t="s">
        <v>78</v>
      </c>
      <c r="AY132" s="253" t="s">
        <v>125</v>
      </c>
    </row>
    <row r="133" spans="1:65" s="2" customFormat="1" ht="33" customHeight="1">
      <c r="A133" s="36"/>
      <c r="B133" s="37"/>
      <c r="C133" s="194" t="s">
        <v>176</v>
      </c>
      <c r="D133" s="194" t="s">
        <v>129</v>
      </c>
      <c r="E133" s="195" t="s">
        <v>177</v>
      </c>
      <c r="F133" s="196" t="s">
        <v>178</v>
      </c>
      <c r="G133" s="197" t="s">
        <v>157</v>
      </c>
      <c r="H133" s="198">
        <v>73.8</v>
      </c>
      <c r="I133" s="199"/>
      <c r="J133" s="200">
        <f>ROUND(I133*H133,2)</f>
        <v>0</v>
      </c>
      <c r="K133" s="196" t="s">
        <v>133</v>
      </c>
      <c r="L133" s="41"/>
      <c r="M133" s="201" t="s">
        <v>19</v>
      </c>
      <c r="N133" s="202" t="s">
        <v>42</v>
      </c>
      <c r="O133" s="66"/>
      <c r="P133" s="203">
        <f>O133*H133</f>
        <v>0</v>
      </c>
      <c r="Q133" s="203">
        <v>0</v>
      </c>
      <c r="R133" s="203">
        <f>Q133*H133</f>
        <v>0</v>
      </c>
      <c r="S133" s="203">
        <v>0</v>
      </c>
      <c r="T133" s="204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5" t="s">
        <v>134</v>
      </c>
      <c r="AT133" s="205" t="s">
        <v>129</v>
      </c>
      <c r="AU133" s="205" t="s">
        <v>135</v>
      </c>
      <c r="AY133" s="19" t="s">
        <v>125</v>
      </c>
      <c r="BE133" s="206">
        <f>IF(N133="základní",J133,0)</f>
        <v>0</v>
      </c>
      <c r="BF133" s="206">
        <f>IF(N133="snížená",J133,0)</f>
        <v>0</v>
      </c>
      <c r="BG133" s="206">
        <f>IF(N133="zákl. přenesená",J133,0)</f>
        <v>0</v>
      </c>
      <c r="BH133" s="206">
        <f>IF(N133="sníž. přenesená",J133,0)</f>
        <v>0</v>
      </c>
      <c r="BI133" s="206">
        <f>IF(N133="nulová",J133,0)</f>
        <v>0</v>
      </c>
      <c r="BJ133" s="19" t="s">
        <v>78</v>
      </c>
      <c r="BK133" s="206">
        <f>ROUND(I133*H133,2)</f>
        <v>0</v>
      </c>
      <c r="BL133" s="19" t="s">
        <v>134</v>
      </c>
      <c r="BM133" s="205" t="s">
        <v>179</v>
      </c>
    </row>
    <row r="134" spans="1:65" s="2" customFormat="1" ht="58.5">
      <c r="A134" s="36"/>
      <c r="B134" s="37"/>
      <c r="C134" s="38"/>
      <c r="D134" s="207" t="s">
        <v>137</v>
      </c>
      <c r="E134" s="38"/>
      <c r="F134" s="208" t="s">
        <v>174</v>
      </c>
      <c r="G134" s="38"/>
      <c r="H134" s="38"/>
      <c r="I134" s="117"/>
      <c r="J134" s="38"/>
      <c r="K134" s="38"/>
      <c r="L134" s="41"/>
      <c r="M134" s="209"/>
      <c r="N134" s="210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137</v>
      </c>
      <c r="AU134" s="19" t="s">
        <v>135</v>
      </c>
    </row>
    <row r="135" spans="1:65" s="14" customFormat="1" ht="11.25">
      <c r="B135" s="221"/>
      <c r="C135" s="222"/>
      <c r="D135" s="207" t="s">
        <v>139</v>
      </c>
      <c r="E135" s="223" t="s">
        <v>19</v>
      </c>
      <c r="F135" s="224" t="s">
        <v>180</v>
      </c>
      <c r="G135" s="222"/>
      <c r="H135" s="225">
        <v>73.8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139</v>
      </c>
      <c r="AU135" s="231" t="s">
        <v>135</v>
      </c>
      <c r="AV135" s="14" t="s">
        <v>80</v>
      </c>
      <c r="AW135" s="14" t="s">
        <v>33</v>
      </c>
      <c r="AX135" s="14" t="s">
        <v>71</v>
      </c>
      <c r="AY135" s="231" t="s">
        <v>125</v>
      </c>
    </row>
    <row r="136" spans="1:65" s="15" customFormat="1" ht="11.25">
      <c r="B136" s="232"/>
      <c r="C136" s="233"/>
      <c r="D136" s="207" t="s">
        <v>139</v>
      </c>
      <c r="E136" s="234" t="s">
        <v>19</v>
      </c>
      <c r="F136" s="235" t="s">
        <v>146</v>
      </c>
      <c r="G136" s="233"/>
      <c r="H136" s="236">
        <v>73.8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AT136" s="242" t="s">
        <v>139</v>
      </c>
      <c r="AU136" s="242" t="s">
        <v>135</v>
      </c>
      <c r="AV136" s="15" t="s">
        <v>135</v>
      </c>
      <c r="AW136" s="15" t="s">
        <v>33</v>
      </c>
      <c r="AX136" s="15" t="s">
        <v>78</v>
      </c>
      <c r="AY136" s="242" t="s">
        <v>125</v>
      </c>
    </row>
    <row r="137" spans="1:65" s="12" customFormat="1" ht="20.85" customHeight="1">
      <c r="B137" s="178"/>
      <c r="C137" s="179"/>
      <c r="D137" s="180" t="s">
        <v>70</v>
      </c>
      <c r="E137" s="192" t="s">
        <v>181</v>
      </c>
      <c r="F137" s="192" t="s">
        <v>182</v>
      </c>
      <c r="G137" s="179"/>
      <c r="H137" s="179"/>
      <c r="I137" s="182"/>
      <c r="J137" s="193">
        <f>BK137</f>
        <v>0</v>
      </c>
      <c r="K137" s="179"/>
      <c r="L137" s="184"/>
      <c r="M137" s="185"/>
      <c r="N137" s="186"/>
      <c r="O137" s="186"/>
      <c r="P137" s="187">
        <f>SUM(P138:P143)</f>
        <v>0</v>
      </c>
      <c r="Q137" s="186"/>
      <c r="R137" s="187">
        <f>SUM(R138:R143)</f>
        <v>0</v>
      </c>
      <c r="S137" s="186"/>
      <c r="T137" s="188">
        <f>SUM(T138:T143)</f>
        <v>0</v>
      </c>
      <c r="AR137" s="189" t="s">
        <v>78</v>
      </c>
      <c r="AT137" s="190" t="s">
        <v>70</v>
      </c>
      <c r="AU137" s="190" t="s">
        <v>80</v>
      </c>
      <c r="AY137" s="189" t="s">
        <v>125</v>
      </c>
      <c r="BK137" s="191">
        <f>SUM(BK138:BK143)</f>
        <v>0</v>
      </c>
    </row>
    <row r="138" spans="1:65" s="2" customFormat="1" ht="21.75" customHeight="1">
      <c r="A138" s="36"/>
      <c r="B138" s="37"/>
      <c r="C138" s="194" t="s">
        <v>183</v>
      </c>
      <c r="D138" s="194" t="s">
        <v>129</v>
      </c>
      <c r="E138" s="195" t="s">
        <v>184</v>
      </c>
      <c r="F138" s="196" t="s">
        <v>185</v>
      </c>
      <c r="G138" s="197" t="s">
        <v>157</v>
      </c>
      <c r="H138" s="198">
        <v>7.38</v>
      </c>
      <c r="I138" s="199"/>
      <c r="J138" s="200">
        <f>ROUND(I138*H138,2)</f>
        <v>0</v>
      </c>
      <c r="K138" s="196" t="s">
        <v>133</v>
      </c>
      <c r="L138" s="41"/>
      <c r="M138" s="201" t="s">
        <v>19</v>
      </c>
      <c r="N138" s="202" t="s">
        <v>42</v>
      </c>
      <c r="O138" s="66"/>
      <c r="P138" s="203">
        <f>O138*H138</f>
        <v>0</v>
      </c>
      <c r="Q138" s="203">
        <v>0</v>
      </c>
      <c r="R138" s="203">
        <f>Q138*H138</f>
        <v>0</v>
      </c>
      <c r="S138" s="203">
        <v>0</v>
      </c>
      <c r="T138" s="204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5" t="s">
        <v>134</v>
      </c>
      <c r="AT138" s="205" t="s">
        <v>129</v>
      </c>
      <c r="AU138" s="205" t="s">
        <v>135</v>
      </c>
      <c r="AY138" s="19" t="s">
        <v>125</v>
      </c>
      <c r="BE138" s="206">
        <f>IF(N138="základní",J138,0)</f>
        <v>0</v>
      </c>
      <c r="BF138" s="206">
        <f>IF(N138="snížená",J138,0)</f>
        <v>0</v>
      </c>
      <c r="BG138" s="206">
        <f>IF(N138="zákl. přenesená",J138,0)</f>
        <v>0</v>
      </c>
      <c r="BH138" s="206">
        <f>IF(N138="sníž. přenesená",J138,0)</f>
        <v>0</v>
      </c>
      <c r="BI138" s="206">
        <f>IF(N138="nulová",J138,0)</f>
        <v>0</v>
      </c>
      <c r="BJ138" s="19" t="s">
        <v>78</v>
      </c>
      <c r="BK138" s="206">
        <f>ROUND(I138*H138,2)</f>
        <v>0</v>
      </c>
      <c r="BL138" s="19" t="s">
        <v>134</v>
      </c>
      <c r="BM138" s="205" t="s">
        <v>186</v>
      </c>
    </row>
    <row r="139" spans="1:65" s="2" customFormat="1" ht="97.5">
      <c r="A139" s="36"/>
      <c r="B139" s="37"/>
      <c r="C139" s="38"/>
      <c r="D139" s="207" t="s">
        <v>137</v>
      </c>
      <c r="E139" s="38"/>
      <c r="F139" s="208" t="s">
        <v>187</v>
      </c>
      <c r="G139" s="38"/>
      <c r="H139" s="38"/>
      <c r="I139" s="117"/>
      <c r="J139" s="38"/>
      <c r="K139" s="38"/>
      <c r="L139" s="41"/>
      <c r="M139" s="209"/>
      <c r="N139" s="210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137</v>
      </c>
      <c r="AU139" s="19" t="s">
        <v>135</v>
      </c>
    </row>
    <row r="140" spans="1:65" s="14" customFormat="1" ht="11.25">
      <c r="B140" s="221"/>
      <c r="C140" s="222"/>
      <c r="D140" s="207" t="s">
        <v>139</v>
      </c>
      <c r="E140" s="223" t="s">
        <v>19</v>
      </c>
      <c r="F140" s="224" t="s">
        <v>188</v>
      </c>
      <c r="G140" s="222"/>
      <c r="H140" s="225">
        <v>7.38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139</v>
      </c>
      <c r="AU140" s="231" t="s">
        <v>135</v>
      </c>
      <c r="AV140" s="14" t="s">
        <v>80</v>
      </c>
      <c r="AW140" s="14" t="s">
        <v>33</v>
      </c>
      <c r="AX140" s="14" t="s">
        <v>78</v>
      </c>
      <c r="AY140" s="231" t="s">
        <v>125</v>
      </c>
    </row>
    <row r="141" spans="1:65" s="2" customFormat="1" ht="21.75" customHeight="1">
      <c r="A141" s="36"/>
      <c r="B141" s="37"/>
      <c r="C141" s="194" t="s">
        <v>189</v>
      </c>
      <c r="D141" s="194" t="s">
        <v>129</v>
      </c>
      <c r="E141" s="195" t="s">
        <v>190</v>
      </c>
      <c r="F141" s="196" t="s">
        <v>191</v>
      </c>
      <c r="G141" s="197" t="s">
        <v>192</v>
      </c>
      <c r="H141" s="198">
        <v>13.284000000000001</v>
      </c>
      <c r="I141" s="199"/>
      <c r="J141" s="200">
        <f>ROUND(I141*H141,2)</f>
        <v>0</v>
      </c>
      <c r="K141" s="196" t="s">
        <v>133</v>
      </c>
      <c r="L141" s="41"/>
      <c r="M141" s="201" t="s">
        <v>19</v>
      </c>
      <c r="N141" s="202" t="s">
        <v>42</v>
      </c>
      <c r="O141" s="66"/>
      <c r="P141" s="203">
        <f>O141*H141</f>
        <v>0</v>
      </c>
      <c r="Q141" s="203">
        <v>0</v>
      </c>
      <c r="R141" s="203">
        <f>Q141*H141</f>
        <v>0</v>
      </c>
      <c r="S141" s="203">
        <v>0</v>
      </c>
      <c r="T141" s="204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5" t="s">
        <v>134</v>
      </c>
      <c r="AT141" s="205" t="s">
        <v>129</v>
      </c>
      <c r="AU141" s="205" t="s">
        <v>135</v>
      </c>
      <c r="AY141" s="19" t="s">
        <v>125</v>
      </c>
      <c r="BE141" s="206">
        <f>IF(N141="základní",J141,0)</f>
        <v>0</v>
      </c>
      <c r="BF141" s="206">
        <f>IF(N141="snížená",J141,0)</f>
        <v>0</v>
      </c>
      <c r="BG141" s="206">
        <f>IF(N141="zákl. přenesená",J141,0)</f>
        <v>0</v>
      </c>
      <c r="BH141" s="206">
        <f>IF(N141="sníž. přenesená",J141,0)</f>
        <v>0</v>
      </c>
      <c r="BI141" s="206">
        <f>IF(N141="nulová",J141,0)</f>
        <v>0</v>
      </c>
      <c r="BJ141" s="19" t="s">
        <v>78</v>
      </c>
      <c r="BK141" s="206">
        <f>ROUND(I141*H141,2)</f>
        <v>0</v>
      </c>
      <c r="BL141" s="19" t="s">
        <v>134</v>
      </c>
      <c r="BM141" s="205" t="s">
        <v>193</v>
      </c>
    </row>
    <row r="142" spans="1:65" s="2" customFormat="1" ht="39">
      <c r="A142" s="36"/>
      <c r="B142" s="37"/>
      <c r="C142" s="38"/>
      <c r="D142" s="207" t="s">
        <v>137</v>
      </c>
      <c r="E142" s="38"/>
      <c r="F142" s="208" t="s">
        <v>194</v>
      </c>
      <c r="G142" s="38"/>
      <c r="H142" s="38"/>
      <c r="I142" s="117"/>
      <c r="J142" s="38"/>
      <c r="K142" s="38"/>
      <c r="L142" s="41"/>
      <c r="M142" s="209"/>
      <c r="N142" s="210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137</v>
      </c>
      <c r="AU142" s="19" t="s">
        <v>135</v>
      </c>
    </row>
    <row r="143" spans="1:65" s="14" customFormat="1" ht="11.25">
      <c r="B143" s="221"/>
      <c r="C143" s="222"/>
      <c r="D143" s="207" t="s">
        <v>139</v>
      </c>
      <c r="E143" s="223" t="s">
        <v>19</v>
      </c>
      <c r="F143" s="224" t="s">
        <v>195</v>
      </c>
      <c r="G143" s="222"/>
      <c r="H143" s="225">
        <v>13.284000000000001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139</v>
      </c>
      <c r="AU143" s="231" t="s">
        <v>135</v>
      </c>
      <c r="AV143" s="14" t="s">
        <v>80</v>
      </c>
      <c r="AW143" s="14" t="s">
        <v>33</v>
      </c>
      <c r="AX143" s="14" t="s">
        <v>78</v>
      </c>
      <c r="AY143" s="231" t="s">
        <v>125</v>
      </c>
    </row>
    <row r="144" spans="1:65" s="12" customFormat="1" ht="22.9" customHeight="1">
      <c r="B144" s="178"/>
      <c r="C144" s="179"/>
      <c r="D144" s="180" t="s">
        <v>70</v>
      </c>
      <c r="E144" s="192" t="s">
        <v>163</v>
      </c>
      <c r="F144" s="192" t="s">
        <v>196</v>
      </c>
      <c r="G144" s="179"/>
      <c r="H144" s="179"/>
      <c r="I144" s="182"/>
      <c r="J144" s="193">
        <f>BK144</f>
        <v>0</v>
      </c>
      <c r="K144" s="179"/>
      <c r="L144" s="184"/>
      <c r="M144" s="185"/>
      <c r="N144" s="186"/>
      <c r="O144" s="186"/>
      <c r="P144" s="187">
        <f>P145</f>
        <v>0</v>
      </c>
      <c r="Q144" s="186"/>
      <c r="R144" s="187">
        <f>R145</f>
        <v>302.64466520000002</v>
      </c>
      <c r="S144" s="186"/>
      <c r="T144" s="188">
        <f>T145</f>
        <v>0</v>
      </c>
      <c r="AR144" s="189" t="s">
        <v>78</v>
      </c>
      <c r="AT144" s="190" t="s">
        <v>70</v>
      </c>
      <c r="AU144" s="190" t="s">
        <v>78</v>
      </c>
      <c r="AY144" s="189" t="s">
        <v>125</v>
      </c>
      <c r="BK144" s="191">
        <f>BK145</f>
        <v>0</v>
      </c>
    </row>
    <row r="145" spans="1:65" s="12" customFormat="1" ht="20.85" customHeight="1">
      <c r="B145" s="178"/>
      <c r="C145" s="179"/>
      <c r="D145" s="180" t="s">
        <v>70</v>
      </c>
      <c r="E145" s="192" t="s">
        <v>197</v>
      </c>
      <c r="F145" s="192" t="s">
        <v>198</v>
      </c>
      <c r="G145" s="179"/>
      <c r="H145" s="179"/>
      <c r="I145" s="182"/>
      <c r="J145" s="193">
        <f>BK145</f>
        <v>0</v>
      </c>
      <c r="K145" s="179"/>
      <c r="L145" s="184"/>
      <c r="M145" s="185"/>
      <c r="N145" s="186"/>
      <c r="O145" s="186"/>
      <c r="P145" s="187">
        <f>SUM(P146:P182)</f>
        <v>0</v>
      </c>
      <c r="Q145" s="186"/>
      <c r="R145" s="187">
        <f>SUM(R146:R182)</f>
        <v>302.64466520000002</v>
      </c>
      <c r="S145" s="186"/>
      <c r="T145" s="188">
        <f>SUM(T146:T182)</f>
        <v>0</v>
      </c>
      <c r="AR145" s="189" t="s">
        <v>78</v>
      </c>
      <c r="AT145" s="190" t="s">
        <v>70</v>
      </c>
      <c r="AU145" s="190" t="s">
        <v>80</v>
      </c>
      <c r="AY145" s="189" t="s">
        <v>125</v>
      </c>
      <c r="BK145" s="191">
        <f>SUM(BK146:BK182)</f>
        <v>0</v>
      </c>
    </row>
    <row r="146" spans="1:65" s="2" customFormat="1" ht="16.5" customHeight="1">
      <c r="A146" s="36"/>
      <c r="B146" s="37"/>
      <c r="C146" s="194" t="s">
        <v>199</v>
      </c>
      <c r="D146" s="194" t="s">
        <v>129</v>
      </c>
      <c r="E146" s="195" t="s">
        <v>200</v>
      </c>
      <c r="F146" s="196" t="s">
        <v>201</v>
      </c>
      <c r="G146" s="197" t="s">
        <v>202</v>
      </c>
      <c r="H146" s="198">
        <v>13</v>
      </c>
      <c r="I146" s="199"/>
      <c r="J146" s="200">
        <f>ROUND(I146*H146,2)</f>
        <v>0</v>
      </c>
      <c r="K146" s="196" t="s">
        <v>133</v>
      </c>
      <c r="L146" s="41"/>
      <c r="M146" s="201" t="s">
        <v>19</v>
      </c>
      <c r="N146" s="202" t="s">
        <v>42</v>
      </c>
      <c r="O146" s="66"/>
      <c r="P146" s="203">
        <f>O146*H146</f>
        <v>0</v>
      </c>
      <c r="Q146" s="203">
        <v>0.10956</v>
      </c>
      <c r="R146" s="203">
        <f>Q146*H146</f>
        <v>1.42428</v>
      </c>
      <c r="S146" s="203">
        <v>0</v>
      </c>
      <c r="T146" s="204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5" t="s">
        <v>134</v>
      </c>
      <c r="AT146" s="205" t="s">
        <v>129</v>
      </c>
      <c r="AU146" s="205" t="s">
        <v>135</v>
      </c>
      <c r="AY146" s="19" t="s">
        <v>125</v>
      </c>
      <c r="BE146" s="206">
        <f>IF(N146="základní",J146,0)</f>
        <v>0</v>
      </c>
      <c r="BF146" s="206">
        <f>IF(N146="snížená",J146,0)</f>
        <v>0</v>
      </c>
      <c r="BG146" s="206">
        <f>IF(N146="zákl. přenesená",J146,0)</f>
        <v>0</v>
      </c>
      <c r="BH146" s="206">
        <f>IF(N146="sníž. přenesená",J146,0)</f>
        <v>0</v>
      </c>
      <c r="BI146" s="206">
        <f>IF(N146="nulová",J146,0)</f>
        <v>0</v>
      </c>
      <c r="BJ146" s="19" t="s">
        <v>78</v>
      </c>
      <c r="BK146" s="206">
        <f>ROUND(I146*H146,2)</f>
        <v>0</v>
      </c>
      <c r="BL146" s="19" t="s">
        <v>134</v>
      </c>
      <c r="BM146" s="205" t="s">
        <v>203</v>
      </c>
    </row>
    <row r="147" spans="1:65" s="2" customFormat="1" ht="29.25">
      <c r="A147" s="36"/>
      <c r="B147" s="37"/>
      <c r="C147" s="38"/>
      <c r="D147" s="207" t="s">
        <v>137</v>
      </c>
      <c r="E147" s="38"/>
      <c r="F147" s="208" t="s">
        <v>204</v>
      </c>
      <c r="G147" s="38"/>
      <c r="H147" s="38"/>
      <c r="I147" s="117"/>
      <c r="J147" s="38"/>
      <c r="K147" s="38"/>
      <c r="L147" s="41"/>
      <c r="M147" s="209"/>
      <c r="N147" s="210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137</v>
      </c>
      <c r="AU147" s="19" t="s">
        <v>135</v>
      </c>
    </row>
    <row r="148" spans="1:65" s="14" customFormat="1" ht="11.25">
      <c r="B148" s="221"/>
      <c r="C148" s="222"/>
      <c r="D148" s="207" t="s">
        <v>139</v>
      </c>
      <c r="E148" s="223" t="s">
        <v>19</v>
      </c>
      <c r="F148" s="224" t="s">
        <v>205</v>
      </c>
      <c r="G148" s="222"/>
      <c r="H148" s="225">
        <v>13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139</v>
      </c>
      <c r="AU148" s="231" t="s">
        <v>135</v>
      </c>
      <c r="AV148" s="14" t="s">
        <v>80</v>
      </c>
      <c r="AW148" s="14" t="s">
        <v>33</v>
      </c>
      <c r="AX148" s="14" t="s">
        <v>71</v>
      </c>
      <c r="AY148" s="231" t="s">
        <v>125</v>
      </c>
    </row>
    <row r="149" spans="1:65" s="15" customFormat="1" ht="11.25">
      <c r="B149" s="232"/>
      <c r="C149" s="233"/>
      <c r="D149" s="207" t="s">
        <v>139</v>
      </c>
      <c r="E149" s="234" t="s">
        <v>19</v>
      </c>
      <c r="F149" s="235" t="s">
        <v>146</v>
      </c>
      <c r="G149" s="233"/>
      <c r="H149" s="236">
        <v>13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AT149" s="242" t="s">
        <v>139</v>
      </c>
      <c r="AU149" s="242" t="s">
        <v>135</v>
      </c>
      <c r="AV149" s="15" t="s">
        <v>135</v>
      </c>
      <c r="AW149" s="15" t="s">
        <v>33</v>
      </c>
      <c r="AX149" s="15" t="s">
        <v>78</v>
      </c>
      <c r="AY149" s="242" t="s">
        <v>125</v>
      </c>
    </row>
    <row r="150" spans="1:65" s="2" customFormat="1" ht="21.75" customHeight="1">
      <c r="A150" s="36"/>
      <c r="B150" s="37"/>
      <c r="C150" s="194" t="s">
        <v>127</v>
      </c>
      <c r="D150" s="194" t="s">
        <v>129</v>
      </c>
      <c r="E150" s="195" t="s">
        <v>206</v>
      </c>
      <c r="F150" s="196" t="s">
        <v>207</v>
      </c>
      <c r="G150" s="197" t="s">
        <v>132</v>
      </c>
      <c r="H150" s="198">
        <v>14.76</v>
      </c>
      <c r="I150" s="199"/>
      <c r="J150" s="200">
        <f>ROUND(I150*H150,2)</f>
        <v>0</v>
      </c>
      <c r="K150" s="196" t="s">
        <v>133</v>
      </c>
      <c r="L150" s="41"/>
      <c r="M150" s="201" t="s">
        <v>19</v>
      </c>
      <c r="N150" s="202" t="s">
        <v>42</v>
      </c>
      <c r="O150" s="66"/>
      <c r="P150" s="203">
        <f>O150*H150</f>
        <v>0</v>
      </c>
      <c r="Q150" s="203">
        <v>0.50077000000000005</v>
      </c>
      <c r="R150" s="203">
        <f>Q150*H150</f>
        <v>7.391365200000001</v>
      </c>
      <c r="S150" s="203">
        <v>0</v>
      </c>
      <c r="T150" s="204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5" t="s">
        <v>134</v>
      </c>
      <c r="AT150" s="205" t="s">
        <v>129</v>
      </c>
      <c r="AU150" s="205" t="s">
        <v>135</v>
      </c>
      <c r="AY150" s="19" t="s">
        <v>125</v>
      </c>
      <c r="BE150" s="206">
        <f>IF(N150="základní",J150,0)</f>
        <v>0</v>
      </c>
      <c r="BF150" s="206">
        <f>IF(N150="snížená",J150,0)</f>
        <v>0</v>
      </c>
      <c r="BG150" s="206">
        <f>IF(N150="zákl. přenesená",J150,0)</f>
        <v>0</v>
      </c>
      <c r="BH150" s="206">
        <f>IF(N150="sníž. přenesená",J150,0)</f>
        <v>0</v>
      </c>
      <c r="BI150" s="206">
        <f>IF(N150="nulová",J150,0)</f>
        <v>0</v>
      </c>
      <c r="BJ150" s="19" t="s">
        <v>78</v>
      </c>
      <c r="BK150" s="206">
        <f>ROUND(I150*H150,2)</f>
        <v>0</v>
      </c>
      <c r="BL150" s="19" t="s">
        <v>134</v>
      </c>
      <c r="BM150" s="205" t="s">
        <v>208</v>
      </c>
    </row>
    <row r="151" spans="1:65" s="2" customFormat="1" ht="48.75">
      <c r="A151" s="36"/>
      <c r="B151" s="37"/>
      <c r="C151" s="38"/>
      <c r="D151" s="207" t="s">
        <v>137</v>
      </c>
      <c r="E151" s="38"/>
      <c r="F151" s="208" t="s">
        <v>209</v>
      </c>
      <c r="G151" s="38"/>
      <c r="H151" s="38"/>
      <c r="I151" s="117"/>
      <c r="J151" s="38"/>
      <c r="K151" s="38"/>
      <c r="L151" s="41"/>
      <c r="M151" s="209"/>
      <c r="N151" s="210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137</v>
      </c>
      <c r="AU151" s="19" t="s">
        <v>135</v>
      </c>
    </row>
    <row r="152" spans="1:65" s="13" customFormat="1" ht="11.25">
      <c r="B152" s="211"/>
      <c r="C152" s="212"/>
      <c r="D152" s="207" t="s">
        <v>139</v>
      </c>
      <c r="E152" s="213" t="s">
        <v>19</v>
      </c>
      <c r="F152" s="214" t="s">
        <v>210</v>
      </c>
      <c r="G152" s="212"/>
      <c r="H152" s="213" t="s">
        <v>19</v>
      </c>
      <c r="I152" s="215"/>
      <c r="J152" s="212"/>
      <c r="K152" s="212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139</v>
      </c>
      <c r="AU152" s="220" t="s">
        <v>135</v>
      </c>
      <c r="AV152" s="13" t="s">
        <v>78</v>
      </c>
      <c r="AW152" s="13" t="s">
        <v>33</v>
      </c>
      <c r="AX152" s="13" t="s">
        <v>71</v>
      </c>
      <c r="AY152" s="220" t="s">
        <v>125</v>
      </c>
    </row>
    <row r="153" spans="1:65" s="14" customFormat="1" ht="11.25">
      <c r="B153" s="221"/>
      <c r="C153" s="222"/>
      <c r="D153" s="207" t="s">
        <v>139</v>
      </c>
      <c r="E153" s="223" t="s">
        <v>19</v>
      </c>
      <c r="F153" s="224" t="s">
        <v>211</v>
      </c>
      <c r="G153" s="222"/>
      <c r="H153" s="225">
        <v>1.2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139</v>
      </c>
      <c r="AU153" s="231" t="s">
        <v>135</v>
      </c>
      <c r="AV153" s="14" t="s">
        <v>80</v>
      </c>
      <c r="AW153" s="14" t="s">
        <v>33</v>
      </c>
      <c r="AX153" s="14" t="s">
        <v>71</v>
      </c>
      <c r="AY153" s="231" t="s">
        <v>125</v>
      </c>
    </row>
    <row r="154" spans="1:65" s="15" customFormat="1" ht="11.25">
      <c r="B154" s="232"/>
      <c r="C154" s="233"/>
      <c r="D154" s="207" t="s">
        <v>139</v>
      </c>
      <c r="E154" s="234" t="s">
        <v>19</v>
      </c>
      <c r="F154" s="235" t="s">
        <v>146</v>
      </c>
      <c r="G154" s="233"/>
      <c r="H154" s="236">
        <v>1.2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AT154" s="242" t="s">
        <v>139</v>
      </c>
      <c r="AU154" s="242" t="s">
        <v>135</v>
      </c>
      <c r="AV154" s="15" t="s">
        <v>135</v>
      </c>
      <c r="AW154" s="15" t="s">
        <v>33</v>
      </c>
      <c r="AX154" s="15" t="s">
        <v>71</v>
      </c>
      <c r="AY154" s="242" t="s">
        <v>125</v>
      </c>
    </row>
    <row r="155" spans="1:65" s="14" customFormat="1" ht="11.25">
      <c r="B155" s="221"/>
      <c r="C155" s="222"/>
      <c r="D155" s="207" t="s">
        <v>139</v>
      </c>
      <c r="E155" s="223" t="s">
        <v>19</v>
      </c>
      <c r="F155" s="224" t="s">
        <v>212</v>
      </c>
      <c r="G155" s="222"/>
      <c r="H155" s="225">
        <v>9.3000000000000007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139</v>
      </c>
      <c r="AU155" s="231" t="s">
        <v>135</v>
      </c>
      <c r="AV155" s="14" t="s">
        <v>80</v>
      </c>
      <c r="AW155" s="14" t="s">
        <v>33</v>
      </c>
      <c r="AX155" s="14" t="s">
        <v>71</v>
      </c>
      <c r="AY155" s="231" t="s">
        <v>125</v>
      </c>
    </row>
    <row r="156" spans="1:65" s="15" customFormat="1" ht="11.25">
      <c r="B156" s="232"/>
      <c r="C156" s="233"/>
      <c r="D156" s="207" t="s">
        <v>139</v>
      </c>
      <c r="E156" s="234" t="s">
        <v>19</v>
      </c>
      <c r="F156" s="235" t="s">
        <v>146</v>
      </c>
      <c r="G156" s="233"/>
      <c r="H156" s="236">
        <v>9.3000000000000007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AT156" s="242" t="s">
        <v>139</v>
      </c>
      <c r="AU156" s="242" t="s">
        <v>135</v>
      </c>
      <c r="AV156" s="15" t="s">
        <v>135</v>
      </c>
      <c r="AW156" s="15" t="s">
        <v>33</v>
      </c>
      <c r="AX156" s="15" t="s">
        <v>71</v>
      </c>
      <c r="AY156" s="242" t="s">
        <v>125</v>
      </c>
    </row>
    <row r="157" spans="1:65" s="14" customFormat="1" ht="11.25">
      <c r="B157" s="221"/>
      <c r="C157" s="222"/>
      <c r="D157" s="207" t="s">
        <v>139</v>
      </c>
      <c r="E157" s="223" t="s">
        <v>19</v>
      </c>
      <c r="F157" s="224" t="s">
        <v>213</v>
      </c>
      <c r="G157" s="222"/>
      <c r="H157" s="225">
        <v>1.02</v>
      </c>
      <c r="I157" s="226"/>
      <c r="J157" s="222"/>
      <c r="K157" s="222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139</v>
      </c>
      <c r="AU157" s="231" t="s">
        <v>135</v>
      </c>
      <c r="AV157" s="14" t="s">
        <v>80</v>
      </c>
      <c r="AW157" s="14" t="s">
        <v>33</v>
      </c>
      <c r="AX157" s="14" t="s">
        <v>71</v>
      </c>
      <c r="AY157" s="231" t="s">
        <v>125</v>
      </c>
    </row>
    <row r="158" spans="1:65" s="15" customFormat="1" ht="11.25">
      <c r="B158" s="232"/>
      <c r="C158" s="233"/>
      <c r="D158" s="207" t="s">
        <v>139</v>
      </c>
      <c r="E158" s="234" t="s">
        <v>19</v>
      </c>
      <c r="F158" s="235" t="s">
        <v>146</v>
      </c>
      <c r="G158" s="233"/>
      <c r="H158" s="236">
        <v>1.02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AT158" s="242" t="s">
        <v>139</v>
      </c>
      <c r="AU158" s="242" t="s">
        <v>135</v>
      </c>
      <c r="AV158" s="15" t="s">
        <v>135</v>
      </c>
      <c r="AW158" s="15" t="s">
        <v>33</v>
      </c>
      <c r="AX158" s="15" t="s">
        <v>71</v>
      </c>
      <c r="AY158" s="242" t="s">
        <v>125</v>
      </c>
    </row>
    <row r="159" spans="1:65" s="14" customFormat="1" ht="11.25">
      <c r="B159" s="221"/>
      <c r="C159" s="222"/>
      <c r="D159" s="207" t="s">
        <v>139</v>
      </c>
      <c r="E159" s="223" t="s">
        <v>19</v>
      </c>
      <c r="F159" s="224" t="s">
        <v>214</v>
      </c>
      <c r="G159" s="222"/>
      <c r="H159" s="225">
        <v>3.24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139</v>
      </c>
      <c r="AU159" s="231" t="s">
        <v>135</v>
      </c>
      <c r="AV159" s="14" t="s">
        <v>80</v>
      </c>
      <c r="AW159" s="14" t="s">
        <v>33</v>
      </c>
      <c r="AX159" s="14" t="s">
        <v>71</v>
      </c>
      <c r="AY159" s="231" t="s">
        <v>125</v>
      </c>
    </row>
    <row r="160" spans="1:65" s="15" customFormat="1" ht="11.25">
      <c r="B160" s="232"/>
      <c r="C160" s="233"/>
      <c r="D160" s="207" t="s">
        <v>139</v>
      </c>
      <c r="E160" s="234" t="s">
        <v>19</v>
      </c>
      <c r="F160" s="235" t="s">
        <v>146</v>
      </c>
      <c r="G160" s="233"/>
      <c r="H160" s="236">
        <v>3.24</v>
      </c>
      <c r="I160" s="237"/>
      <c r="J160" s="233"/>
      <c r="K160" s="233"/>
      <c r="L160" s="238"/>
      <c r="M160" s="239"/>
      <c r="N160" s="240"/>
      <c r="O160" s="240"/>
      <c r="P160" s="240"/>
      <c r="Q160" s="240"/>
      <c r="R160" s="240"/>
      <c r="S160" s="240"/>
      <c r="T160" s="241"/>
      <c r="AT160" s="242" t="s">
        <v>139</v>
      </c>
      <c r="AU160" s="242" t="s">
        <v>135</v>
      </c>
      <c r="AV160" s="15" t="s">
        <v>135</v>
      </c>
      <c r="AW160" s="15" t="s">
        <v>33</v>
      </c>
      <c r="AX160" s="15" t="s">
        <v>71</v>
      </c>
      <c r="AY160" s="242" t="s">
        <v>125</v>
      </c>
    </row>
    <row r="161" spans="1:65" s="16" customFormat="1" ht="11.25">
      <c r="B161" s="243"/>
      <c r="C161" s="244"/>
      <c r="D161" s="207" t="s">
        <v>139</v>
      </c>
      <c r="E161" s="245" t="s">
        <v>19</v>
      </c>
      <c r="F161" s="246" t="s">
        <v>147</v>
      </c>
      <c r="G161" s="244"/>
      <c r="H161" s="247">
        <v>14.76</v>
      </c>
      <c r="I161" s="248"/>
      <c r="J161" s="244"/>
      <c r="K161" s="244"/>
      <c r="L161" s="249"/>
      <c r="M161" s="250"/>
      <c r="N161" s="251"/>
      <c r="O161" s="251"/>
      <c r="P161" s="251"/>
      <c r="Q161" s="251"/>
      <c r="R161" s="251"/>
      <c r="S161" s="251"/>
      <c r="T161" s="252"/>
      <c r="AT161" s="253" t="s">
        <v>139</v>
      </c>
      <c r="AU161" s="253" t="s">
        <v>135</v>
      </c>
      <c r="AV161" s="16" t="s">
        <v>134</v>
      </c>
      <c r="AW161" s="16" t="s">
        <v>33</v>
      </c>
      <c r="AX161" s="16" t="s">
        <v>78</v>
      </c>
      <c r="AY161" s="253" t="s">
        <v>125</v>
      </c>
    </row>
    <row r="162" spans="1:65" s="2" customFormat="1" ht="33" customHeight="1">
      <c r="A162" s="36"/>
      <c r="B162" s="37"/>
      <c r="C162" s="194" t="s">
        <v>161</v>
      </c>
      <c r="D162" s="194" t="s">
        <v>129</v>
      </c>
      <c r="E162" s="195" t="s">
        <v>215</v>
      </c>
      <c r="F162" s="196" t="s">
        <v>216</v>
      </c>
      <c r="G162" s="197" t="s">
        <v>132</v>
      </c>
      <c r="H162" s="198">
        <v>239</v>
      </c>
      <c r="I162" s="199"/>
      <c r="J162" s="200">
        <f>ROUND(I162*H162,2)</f>
        <v>0</v>
      </c>
      <c r="K162" s="196" t="s">
        <v>133</v>
      </c>
      <c r="L162" s="41"/>
      <c r="M162" s="201" t="s">
        <v>19</v>
      </c>
      <c r="N162" s="202" t="s">
        <v>42</v>
      </c>
      <c r="O162" s="66"/>
      <c r="P162" s="203">
        <f>O162*H162</f>
        <v>0</v>
      </c>
      <c r="Q162" s="203">
        <v>0.97585999999999995</v>
      </c>
      <c r="R162" s="203">
        <f>Q162*H162</f>
        <v>233.23053999999999</v>
      </c>
      <c r="S162" s="203">
        <v>0</v>
      </c>
      <c r="T162" s="204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5" t="s">
        <v>134</v>
      </c>
      <c r="AT162" s="205" t="s">
        <v>129</v>
      </c>
      <c r="AU162" s="205" t="s">
        <v>135</v>
      </c>
      <c r="AY162" s="19" t="s">
        <v>125</v>
      </c>
      <c r="BE162" s="206">
        <f>IF(N162="základní",J162,0)</f>
        <v>0</v>
      </c>
      <c r="BF162" s="206">
        <f>IF(N162="snížená",J162,0)</f>
        <v>0</v>
      </c>
      <c r="BG162" s="206">
        <f>IF(N162="zákl. přenesená",J162,0)</f>
        <v>0</v>
      </c>
      <c r="BH162" s="206">
        <f>IF(N162="sníž. přenesená",J162,0)</f>
        <v>0</v>
      </c>
      <c r="BI162" s="206">
        <f>IF(N162="nulová",J162,0)</f>
        <v>0</v>
      </c>
      <c r="BJ162" s="19" t="s">
        <v>78</v>
      </c>
      <c r="BK162" s="206">
        <f>ROUND(I162*H162,2)</f>
        <v>0</v>
      </c>
      <c r="BL162" s="19" t="s">
        <v>134</v>
      </c>
      <c r="BM162" s="205" t="s">
        <v>217</v>
      </c>
    </row>
    <row r="163" spans="1:65" s="14" customFormat="1" ht="11.25">
      <c r="B163" s="221"/>
      <c r="C163" s="222"/>
      <c r="D163" s="207" t="s">
        <v>139</v>
      </c>
      <c r="E163" s="223" t="s">
        <v>19</v>
      </c>
      <c r="F163" s="224" t="s">
        <v>218</v>
      </c>
      <c r="G163" s="222"/>
      <c r="H163" s="225">
        <v>239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139</v>
      </c>
      <c r="AU163" s="231" t="s">
        <v>135</v>
      </c>
      <c r="AV163" s="14" t="s">
        <v>80</v>
      </c>
      <c r="AW163" s="14" t="s">
        <v>33</v>
      </c>
      <c r="AX163" s="14" t="s">
        <v>71</v>
      </c>
      <c r="AY163" s="231" t="s">
        <v>125</v>
      </c>
    </row>
    <row r="164" spans="1:65" s="15" customFormat="1" ht="11.25">
      <c r="B164" s="232"/>
      <c r="C164" s="233"/>
      <c r="D164" s="207" t="s">
        <v>139</v>
      </c>
      <c r="E164" s="234" t="s">
        <v>19</v>
      </c>
      <c r="F164" s="235" t="s">
        <v>146</v>
      </c>
      <c r="G164" s="233"/>
      <c r="H164" s="236">
        <v>239</v>
      </c>
      <c r="I164" s="237"/>
      <c r="J164" s="233"/>
      <c r="K164" s="233"/>
      <c r="L164" s="238"/>
      <c r="M164" s="239"/>
      <c r="N164" s="240"/>
      <c r="O164" s="240"/>
      <c r="P164" s="240"/>
      <c r="Q164" s="240"/>
      <c r="R164" s="240"/>
      <c r="S164" s="240"/>
      <c r="T164" s="241"/>
      <c r="AT164" s="242" t="s">
        <v>139</v>
      </c>
      <c r="AU164" s="242" t="s">
        <v>135</v>
      </c>
      <c r="AV164" s="15" t="s">
        <v>135</v>
      </c>
      <c r="AW164" s="15" t="s">
        <v>33</v>
      </c>
      <c r="AX164" s="15" t="s">
        <v>78</v>
      </c>
      <c r="AY164" s="242" t="s">
        <v>125</v>
      </c>
    </row>
    <row r="165" spans="1:65" s="2" customFormat="1" ht="33" customHeight="1">
      <c r="A165" s="36"/>
      <c r="B165" s="37"/>
      <c r="C165" s="194" t="s">
        <v>219</v>
      </c>
      <c r="D165" s="194" t="s">
        <v>129</v>
      </c>
      <c r="E165" s="195" t="s">
        <v>220</v>
      </c>
      <c r="F165" s="196" t="s">
        <v>221</v>
      </c>
      <c r="G165" s="197" t="s">
        <v>132</v>
      </c>
      <c r="H165" s="198">
        <v>64</v>
      </c>
      <c r="I165" s="199"/>
      <c r="J165" s="200">
        <f>ROUND(I165*H165,2)</f>
        <v>0</v>
      </c>
      <c r="K165" s="196" t="s">
        <v>133</v>
      </c>
      <c r="L165" s="41"/>
      <c r="M165" s="201" t="s">
        <v>19</v>
      </c>
      <c r="N165" s="202" t="s">
        <v>42</v>
      </c>
      <c r="O165" s="66"/>
      <c r="P165" s="203">
        <f>O165*H165</f>
        <v>0</v>
      </c>
      <c r="Q165" s="203">
        <v>0.70872000000000002</v>
      </c>
      <c r="R165" s="203">
        <f>Q165*H165</f>
        <v>45.358080000000001</v>
      </c>
      <c r="S165" s="203">
        <v>0</v>
      </c>
      <c r="T165" s="204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5" t="s">
        <v>134</v>
      </c>
      <c r="AT165" s="205" t="s">
        <v>129</v>
      </c>
      <c r="AU165" s="205" t="s">
        <v>135</v>
      </c>
      <c r="AY165" s="19" t="s">
        <v>125</v>
      </c>
      <c r="BE165" s="206">
        <f>IF(N165="základní",J165,0)</f>
        <v>0</v>
      </c>
      <c r="BF165" s="206">
        <f>IF(N165="snížená",J165,0)</f>
        <v>0</v>
      </c>
      <c r="BG165" s="206">
        <f>IF(N165="zákl. přenesená",J165,0)</f>
        <v>0</v>
      </c>
      <c r="BH165" s="206">
        <f>IF(N165="sníž. přenesená",J165,0)</f>
        <v>0</v>
      </c>
      <c r="BI165" s="206">
        <f>IF(N165="nulová",J165,0)</f>
        <v>0</v>
      </c>
      <c r="BJ165" s="19" t="s">
        <v>78</v>
      </c>
      <c r="BK165" s="206">
        <f>ROUND(I165*H165,2)</f>
        <v>0</v>
      </c>
      <c r="BL165" s="19" t="s">
        <v>134</v>
      </c>
      <c r="BM165" s="205" t="s">
        <v>222</v>
      </c>
    </row>
    <row r="166" spans="1:65" s="14" customFormat="1" ht="11.25">
      <c r="B166" s="221"/>
      <c r="C166" s="222"/>
      <c r="D166" s="207" t="s">
        <v>139</v>
      </c>
      <c r="E166" s="223" t="s">
        <v>19</v>
      </c>
      <c r="F166" s="224" t="s">
        <v>223</v>
      </c>
      <c r="G166" s="222"/>
      <c r="H166" s="225">
        <v>27.5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139</v>
      </c>
      <c r="AU166" s="231" t="s">
        <v>135</v>
      </c>
      <c r="AV166" s="14" t="s">
        <v>80</v>
      </c>
      <c r="AW166" s="14" t="s">
        <v>33</v>
      </c>
      <c r="AX166" s="14" t="s">
        <v>71</v>
      </c>
      <c r="AY166" s="231" t="s">
        <v>125</v>
      </c>
    </row>
    <row r="167" spans="1:65" s="15" customFormat="1" ht="11.25">
      <c r="B167" s="232"/>
      <c r="C167" s="233"/>
      <c r="D167" s="207" t="s">
        <v>139</v>
      </c>
      <c r="E167" s="234" t="s">
        <v>19</v>
      </c>
      <c r="F167" s="235" t="s">
        <v>146</v>
      </c>
      <c r="G167" s="233"/>
      <c r="H167" s="236">
        <v>27.5</v>
      </c>
      <c r="I167" s="237"/>
      <c r="J167" s="233"/>
      <c r="K167" s="233"/>
      <c r="L167" s="238"/>
      <c r="M167" s="239"/>
      <c r="N167" s="240"/>
      <c r="O167" s="240"/>
      <c r="P167" s="240"/>
      <c r="Q167" s="240"/>
      <c r="R167" s="240"/>
      <c r="S167" s="240"/>
      <c r="T167" s="241"/>
      <c r="AT167" s="242" t="s">
        <v>139</v>
      </c>
      <c r="AU167" s="242" t="s">
        <v>135</v>
      </c>
      <c r="AV167" s="15" t="s">
        <v>135</v>
      </c>
      <c r="AW167" s="15" t="s">
        <v>33</v>
      </c>
      <c r="AX167" s="15" t="s">
        <v>71</v>
      </c>
      <c r="AY167" s="242" t="s">
        <v>125</v>
      </c>
    </row>
    <row r="168" spans="1:65" s="14" customFormat="1" ht="11.25">
      <c r="B168" s="221"/>
      <c r="C168" s="222"/>
      <c r="D168" s="207" t="s">
        <v>139</v>
      </c>
      <c r="E168" s="223" t="s">
        <v>19</v>
      </c>
      <c r="F168" s="224" t="s">
        <v>224</v>
      </c>
      <c r="G168" s="222"/>
      <c r="H168" s="225">
        <v>36.5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139</v>
      </c>
      <c r="AU168" s="231" t="s">
        <v>135</v>
      </c>
      <c r="AV168" s="14" t="s">
        <v>80</v>
      </c>
      <c r="AW168" s="14" t="s">
        <v>33</v>
      </c>
      <c r="AX168" s="14" t="s">
        <v>71</v>
      </c>
      <c r="AY168" s="231" t="s">
        <v>125</v>
      </c>
    </row>
    <row r="169" spans="1:65" s="15" customFormat="1" ht="11.25">
      <c r="B169" s="232"/>
      <c r="C169" s="233"/>
      <c r="D169" s="207" t="s">
        <v>139</v>
      </c>
      <c r="E169" s="234" t="s">
        <v>19</v>
      </c>
      <c r="F169" s="235" t="s">
        <v>146</v>
      </c>
      <c r="G169" s="233"/>
      <c r="H169" s="236">
        <v>36.5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AT169" s="242" t="s">
        <v>139</v>
      </c>
      <c r="AU169" s="242" t="s">
        <v>135</v>
      </c>
      <c r="AV169" s="15" t="s">
        <v>135</v>
      </c>
      <c r="AW169" s="15" t="s">
        <v>33</v>
      </c>
      <c r="AX169" s="15" t="s">
        <v>71</v>
      </c>
      <c r="AY169" s="242" t="s">
        <v>125</v>
      </c>
    </row>
    <row r="170" spans="1:65" s="16" customFormat="1" ht="11.25">
      <c r="B170" s="243"/>
      <c r="C170" s="244"/>
      <c r="D170" s="207" t="s">
        <v>139</v>
      </c>
      <c r="E170" s="245" t="s">
        <v>19</v>
      </c>
      <c r="F170" s="246" t="s">
        <v>147</v>
      </c>
      <c r="G170" s="244"/>
      <c r="H170" s="247">
        <v>64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AT170" s="253" t="s">
        <v>139</v>
      </c>
      <c r="AU170" s="253" t="s">
        <v>135</v>
      </c>
      <c r="AV170" s="16" t="s">
        <v>134</v>
      </c>
      <c r="AW170" s="16" t="s">
        <v>33</v>
      </c>
      <c r="AX170" s="16" t="s">
        <v>78</v>
      </c>
      <c r="AY170" s="253" t="s">
        <v>125</v>
      </c>
    </row>
    <row r="171" spans="1:65" s="2" customFormat="1" ht="16.5" customHeight="1">
      <c r="A171" s="36"/>
      <c r="B171" s="37"/>
      <c r="C171" s="194" t="s">
        <v>225</v>
      </c>
      <c r="D171" s="194" t="s">
        <v>129</v>
      </c>
      <c r="E171" s="195" t="s">
        <v>226</v>
      </c>
      <c r="F171" s="196" t="s">
        <v>227</v>
      </c>
      <c r="G171" s="197" t="s">
        <v>202</v>
      </c>
      <c r="H171" s="198">
        <v>4</v>
      </c>
      <c r="I171" s="199"/>
      <c r="J171" s="200">
        <f>ROUND(I171*H171,2)</f>
        <v>0</v>
      </c>
      <c r="K171" s="196" t="s">
        <v>133</v>
      </c>
      <c r="L171" s="41"/>
      <c r="M171" s="201" t="s">
        <v>19</v>
      </c>
      <c r="N171" s="202" t="s">
        <v>42</v>
      </c>
      <c r="O171" s="66"/>
      <c r="P171" s="203">
        <f>O171*H171</f>
        <v>0</v>
      </c>
      <c r="Q171" s="203">
        <v>3.5999999999999999E-3</v>
      </c>
      <c r="R171" s="203">
        <f>Q171*H171</f>
        <v>1.44E-2</v>
      </c>
      <c r="S171" s="203">
        <v>0</v>
      </c>
      <c r="T171" s="204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5" t="s">
        <v>134</v>
      </c>
      <c r="AT171" s="205" t="s">
        <v>129</v>
      </c>
      <c r="AU171" s="205" t="s">
        <v>135</v>
      </c>
      <c r="AY171" s="19" t="s">
        <v>125</v>
      </c>
      <c r="BE171" s="206">
        <f>IF(N171="základní",J171,0)</f>
        <v>0</v>
      </c>
      <c r="BF171" s="206">
        <f>IF(N171="snížená",J171,0)</f>
        <v>0</v>
      </c>
      <c r="BG171" s="206">
        <f>IF(N171="zákl. přenesená",J171,0)</f>
        <v>0</v>
      </c>
      <c r="BH171" s="206">
        <f>IF(N171="sníž. přenesená",J171,0)</f>
        <v>0</v>
      </c>
      <c r="BI171" s="206">
        <f>IF(N171="nulová",J171,0)</f>
        <v>0</v>
      </c>
      <c r="BJ171" s="19" t="s">
        <v>78</v>
      </c>
      <c r="BK171" s="206">
        <f>ROUND(I171*H171,2)</f>
        <v>0</v>
      </c>
      <c r="BL171" s="19" t="s">
        <v>134</v>
      </c>
      <c r="BM171" s="205" t="s">
        <v>228</v>
      </c>
    </row>
    <row r="172" spans="1:65" s="2" customFormat="1" ht="48.75">
      <c r="A172" s="36"/>
      <c r="B172" s="37"/>
      <c r="C172" s="38"/>
      <c r="D172" s="207" t="s">
        <v>137</v>
      </c>
      <c r="E172" s="38"/>
      <c r="F172" s="208" t="s">
        <v>229</v>
      </c>
      <c r="G172" s="38"/>
      <c r="H172" s="38"/>
      <c r="I172" s="117"/>
      <c r="J172" s="38"/>
      <c r="K172" s="38"/>
      <c r="L172" s="41"/>
      <c r="M172" s="209"/>
      <c r="N172" s="210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9" t="s">
        <v>137</v>
      </c>
      <c r="AU172" s="19" t="s">
        <v>135</v>
      </c>
    </row>
    <row r="173" spans="1:65" s="14" customFormat="1" ht="11.25">
      <c r="B173" s="221"/>
      <c r="C173" s="222"/>
      <c r="D173" s="207" t="s">
        <v>139</v>
      </c>
      <c r="E173" s="223" t="s">
        <v>19</v>
      </c>
      <c r="F173" s="224" t="s">
        <v>230</v>
      </c>
      <c r="G173" s="222"/>
      <c r="H173" s="225">
        <v>4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139</v>
      </c>
      <c r="AU173" s="231" t="s">
        <v>135</v>
      </c>
      <c r="AV173" s="14" t="s">
        <v>80</v>
      </c>
      <c r="AW173" s="14" t="s">
        <v>33</v>
      </c>
      <c r="AX173" s="14" t="s">
        <v>71</v>
      </c>
      <c r="AY173" s="231" t="s">
        <v>125</v>
      </c>
    </row>
    <row r="174" spans="1:65" s="15" customFormat="1" ht="11.25">
      <c r="B174" s="232"/>
      <c r="C174" s="233"/>
      <c r="D174" s="207" t="s">
        <v>139</v>
      </c>
      <c r="E174" s="234" t="s">
        <v>19</v>
      </c>
      <c r="F174" s="235" t="s">
        <v>146</v>
      </c>
      <c r="G174" s="233"/>
      <c r="H174" s="236">
        <v>4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AT174" s="242" t="s">
        <v>139</v>
      </c>
      <c r="AU174" s="242" t="s">
        <v>135</v>
      </c>
      <c r="AV174" s="15" t="s">
        <v>135</v>
      </c>
      <c r="AW174" s="15" t="s">
        <v>33</v>
      </c>
      <c r="AX174" s="15" t="s">
        <v>78</v>
      </c>
      <c r="AY174" s="242" t="s">
        <v>125</v>
      </c>
    </row>
    <row r="175" spans="1:65" s="2" customFormat="1" ht="16.5" customHeight="1">
      <c r="A175" s="36"/>
      <c r="B175" s="37"/>
      <c r="C175" s="194" t="s">
        <v>8</v>
      </c>
      <c r="D175" s="194" t="s">
        <v>129</v>
      </c>
      <c r="E175" s="195" t="s">
        <v>231</v>
      </c>
      <c r="F175" s="196" t="s">
        <v>232</v>
      </c>
      <c r="G175" s="197" t="s">
        <v>157</v>
      </c>
      <c r="H175" s="198">
        <v>7.6130000000000004</v>
      </c>
      <c r="I175" s="199"/>
      <c r="J175" s="200">
        <f>ROUND(I175*H175,2)</f>
        <v>0</v>
      </c>
      <c r="K175" s="196" t="s">
        <v>133</v>
      </c>
      <c r="L175" s="41"/>
      <c r="M175" s="201" t="s">
        <v>19</v>
      </c>
      <c r="N175" s="202" t="s">
        <v>42</v>
      </c>
      <c r="O175" s="66"/>
      <c r="P175" s="203">
        <f>O175*H175</f>
        <v>0</v>
      </c>
      <c r="Q175" s="203">
        <v>0</v>
      </c>
      <c r="R175" s="203">
        <f>Q175*H175</f>
        <v>0</v>
      </c>
      <c r="S175" s="203">
        <v>0</v>
      </c>
      <c r="T175" s="204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05" t="s">
        <v>134</v>
      </c>
      <c r="AT175" s="205" t="s">
        <v>129</v>
      </c>
      <c r="AU175" s="205" t="s">
        <v>135</v>
      </c>
      <c r="AY175" s="19" t="s">
        <v>125</v>
      </c>
      <c r="BE175" s="206">
        <f>IF(N175="základní",J175,0)</f>
        <v>0</v>
      </c>
      <c r="BF175" s="206">
        <f>IF(N175="snížená",J175,0)</f>
        <v>0</v>
      </c>
      <c r="BG175" s="206">
        <f>IF(N175="zákl. přenesená",J175,0)</f>
        <v>0</v>
      </c>
      <c r="BH175" s="206">
        <f>IF(N175="sníž. přenesená",J175,0)</f>
        <v>0</v>
      </c>
      <c r="BI175" s="206">
        <f>IF(N175="nulová",J175,0)</f>
        <v>0</v>
      </c>
      <c r="BJ175" s="19" t="s">
        <v>78</v>
      </c>
      <c r="BK175" s="206">
        <f>ROUND(I175*H175,2)</f>
        <v>0</v>
      </c>
      <c r="BL175" s="19" t="s">
        <v>134</v>
      </c>
      <c r="BM175" s="205" t="s">
        <v>233</v>
      </c>
    </row>
    <row r="176" spans="1:65" s="2" customFormat="1" ht="48.75">
      <c r="A176" s="36"/>
      <c r="B176" s="37"/>
      <c r="C176" s="38"/>
      <c r="D176" s="207" t="s">
        <v>137</v>
      </c>
      <c r="E176" s="38"/>
      <c r="F176" s="208" t="s">
        <v>234</v>
      </c>
      <c r="G176" s="38"/>
      <c r="H176" s="38"/>
      <c r="I176" s="117"/>
      <c r="J176" s="38"/>
      <c r="K176" s="38"/>
      <c r="L176" s="41"/>
      <c r="M176" s="209"/>
      <c r="N176" s="210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9" t="s">
        <v>137</v>
      </c>
      <c r="AU176" s="19" t="s">
        <v>135</v>
      </c>
    </row>
    <row r="177" spans="1:65" s="14" customFormat="1" ht="11.25">
      <c r="B177" s="221"/>
      <c r="C177" s="222"/>
      <c r="D177" s="207" t="s">
        <v>139</v>
      </c>
      <c r="E177" s="223" t="s">
        <v>19</v>
      </c>
      <c r="F177" s="224" t="s">
        <v>235</v>
      </c>
      <c r="G177" s="222"/>
      <c r="H177" s="225">
        <v>6.9210000000000003</v>
      </c>
      <c r="I177" s="226"/>
      <c r="J177" s="222"/>
      <c r="K177" s="222"/>
      <c r="L177" s="227"/>
      <c r="M177" s="228"/>
      <c r="N177" s="229"/>
      <c r="O177" s="229"/>
      <c r="P177" s="229"/>
      <c r="Q177" s="229"/>
      <c r="R177" s="229"/>
      <c r="S177" s="229"/>
      <c r="T177" s="230"/>
      <c r="AT177" s="231" t="s">
        <v>139</v>
      </c>
      <c r="AU177" s="231" t="s">
        <v>135</v>
      </c>
      <c r="AV177" s="14" t="s">
        <v>80</v>
      </c>
      <c r="AW177" s="14" t="s">
        <v>33</v>
      </c>
      <c r="AX177" s="14" t="s">
        <v>71</v>
      </c>
      <c r="AY177" s="231" t="s">
        <v>125</v>
      </c>
    </row>
    <row r="178" spans="1:65" s="15" customFormat="1" ht="11.25">
      <c r="B178" s="232"/>
      <c r="C178" s="233"/>
      <c r="D178" s="207" t="s">
        <v>139</v>
      </c>
      <c r="E178" s="234" t="s">
        <v>19</v>
      </c>
      <c r="F178" s="235" t="s">
        <v>146</v>
      </c>
      <c r="G178" s="233"/>
      <c r="H178" s="236">
        <v>6.9210000000000003</v>
      </c>
      <c r="I178" s="237"/>
      <c r="J178" s="233"/>
      <c r="K178" s="233"/>
      <c r="L178" s="238"/>
      <c r="M178" s="239"/>
      <c r="N178" s="240"/>
      <c r="O178" s="240"/>
      <c r="P178" s="240"/>
      <c r="Q178" s="240"/>
      <c r="R178" s="240"/>
      <c r="S178" s="240"/>
      <c r="T178" s="241"/>
      <c r="AT178" s="242" t="s">
        <v>139</v>
      </c>
      <c r="AU178" s="242" t="s">
        <v>135</v>
      </c>
      <c r="AV178" s="15" t="s">
        <v>135</v>
      </c>
      <c r="AW178" s="15" t="s">
        <v>33</v>
      </c>
      <c r="AX178" s="15" t="s">
        <v>78</v>
      </c>
      <c r="AY178" s="242" t="s">
        <v>125</v>
      </c>
    </row>
    <row r="179" spans="1:65" s="14" customFormat="1" ht="11.25">
      <c r="B179" s="221"/>
      <c r="C179" s="222"/>
      <c r="D179" s="207" t="s">
        <v>139</v>
      </c>
      <c r="E179" s="222"/>
      <c r="F179" s="224" t="s">
        <v>236</v>
      </c>
      <c r="G179" s="222"/>
      <c r="H179" s="225">
        <v>7.6130000000000004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139</v>
      </c>
      <c r="AU179" s="231" t="s">
        <v>135</v>
      </c>
      <c r="AV179" s="14" t="s">
        <v>80</v>
      </c>
      <c r="AW179" s="14" t="s">
        <v>4</v>
      </c>
      <c r="AX179" s="14" t="s">
        <v>78</v>
      </c>
      <c r="AY179" s="231" t="s">
        <v>125</v>
      </c>
    </row>
    <row r="180" spans="1:65" s="2" customFormat="1" ht="21.75" customHeight="1">
      <c r="A180" s="36"/>
      <c r="B180" s="37"/>
      <c r="C180" s="254" t="s">
        <v>168</v>
      </c>
      <c r="D180" s="254" t="s">
        <v>237</v>
      </c>
      <c r="E180" s="255" t="s">
        <v>238</v>
      </c>
      <c r="F180" s="256" t="s">
        <v>239</v>
      </c>
      <c r="G180" s="257" t="s">
        <v>192</v>
      </c>
      <c r="H180" s="258">
        <v>15.226000000000001</v>
      </c>
      <c r="I180" s="259"/>
      <c r="J180" s="260">
        <f>ROUND(I180*H180,2)</f>
        <v>0</v>
      </c>
      <c r="K180" s="256" t="s">
        <v>240</v>
      </c>
      <c r="L180" s="261"/>
      <c r="M180" s="262" t="s">
        <v>19</v>
      </c>
      <c r="N180" s="263" t="s">
        <v>42</v>
      </c>
      <c r="O180" s="66"/>
      <c r="P180" s="203">
        <f>O180*H180</f>
        <v>0</v>
      </c>
      <c r="Q180" s="203">
        <v>1</v>
      </c>
      <c r="R180" s="203">
        <f>Q180*H180</f>
        <v>15.226000000000001</v>
      </c>
      <c r="S180" s="203">
        <v>0</v>
      </c>
      <c r="T180" s="204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05" t="s">
        <v>183</v>
      </c>
      <c r="AT180" s="205" t="s">
        <v>237</v>
      </c>
      <c r="AU180" s="205" t="s">
        <v>135</v>
      </c>
      <c r="AY180" s="19" t="s">
        <v>125</v>
      </c>
      <c r="BE180" s="206">
        <f>IF(N180="základní",J180,0)</f>
        <v>0</v>
      </c>
      <c r="BF180" s="206">
        <f>IF(N180="snížená",J180,0)</f>
        <v>0</v>
      </c>
      <c r="BG180" s="206">
        <f>IF(N180="zákl. přenesená",J180,0)</f>
        <v>0</v>
      </c>
      <c r="BH180" s="206">
        <f>IF(N180="sníž. přenesená",J180,0)</f>
        <v>0</v>
      </c>
      <c r="BI180" s="206">
        <f>IF(N180="nulová",J180,0)</f>
        <v>0</v>
      </c>
      <c r="BJ180" s="19" t="s">
        <v>78</v>
      </c>
      <c r="BK180" s="206">
        <f>ROUND(I180*H180,2)</f>
        <v>0</v>
      </c>
      <c r="BL180" s="19" t="s">
        <v>134</v>
      </c>
      <c r="BM180" s="205" t="s">
        <v>241</v>
      </c>
    </row>
    <row r="181" spans="1:65" s="14" customFormat="1" ht="11.25">
      <c r="B181" s="221"/>
      <c r="C181" s="222"/>
      <c r="D181" s="207" t="s">
        <v>139</v>
      </c>
      <c r="E181" s="223" t="s">
        <v>19</v>
      </c>
      <c r="F181" s="224" t="s">
        <v>242</v>
      </c>
      <c r="G181" s="222"/>
      <c r="H181" s="225">
        <v>15.226000000000001</v>
      </c>
      <c r="I181" s="226"/>
      <c r="J181" s="222"/>
      <c r="K181" s="222"/>
      <c r="L181" s="227"/>
      <c r="M181" s="228"/>
      <c r="N181" s="229"/>
      <c r="O181" s="229"/>
      <c r="P181" s="229"/>
      <c r="Q181" s="229"/>
      <c r="R181" s="229"/>
      <c r="S181" s="229"/>
      <c r="T181" s="230"/>
      <c r="AT181" s="231" t="s">
        <v>139</v>
      </c>
      <c r="AU181" s="231" t="s">
        <v>135</v>
      </c>
      <c r="AV181" s="14" t="s">
        <v>80</v>
      </c>
      <c r="AW181" s="14" t="s">
        <v>33</v>
      </c>
      <c r="AX181" s="14" t="s">
        <v>71</v>
      </c>
      <c r="AY181" s="231" t="s">
        <v>125</v>
      </c>
    </row>
    <row r="182" spans="1:65" s="15" customFormat="1" ht="11.25">
      <c r="B182" s="232"/>
      <c r="C182" s="233"/>
      <c r="D182" s="207" t="s">
        <v>139</v>
      </c>
      <c r="E182" s="234" t="s">
        <v>19</v>
      </c>
      <c r="F182" s="235" t="s">
        <v>146</v>
      </c>
      <c r="G182" s="233"/>
      <c r="H182" s="236">
        <v>15.226000000000001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AT182" s="242" t="s">
        <v>139</v>
      </c>
      <c r="AU182" s="242" t="s">
        <v>135</v>
      </c>
      <c r="AV182" s="15" t="s">
        <v>135</v>
      </c>
      <c r="AW182" s="15" t="s">
        <v>33</v>
      </c>
      <c r="AX182" s="15" t="s">
        <v>78</v>
      </c>
      <c r="AY182" s="242" t="s">
        <v>125</v>
      </c>
    </row>
    <row r="183" spans="1:65" s="12" customFormat="1" ht="22.9" customHeight="1">
      <c r="B183" s="178"/>
      <c r="C183" s="179"/>
      <c r="D183" s="180" t="s">
        <v>70</v>
      </c>
      <c r="E183" s="192" t="s">
        <v>189</v>
      </c>
      <c r="F183" s="192" t="s">
        <v>243</v>
      </c>
      <c r="G183" s="179"/>
      <c r="H183" s="179"/>
      <c r="I183" s="182"/>
      <c r="J183" s="193">
        <f>BK183</f>
        <v>0</v>
      </c>
      <c r="K183" s="179"/>
      <c r="L183" s="184"/>
      <c r="M183" s="185"/>
      <c r="N183" s="186"/>
      <c r="O183" s="186"/>
      <c r="P183" s="187">
        <f>P184</f>
        <v>0</v>
      </c>
      <c r="Q183" s="186"/>
      <c r="R183" s="187">
        <f>R184</f>
        <v>0</v>
      </c>
      <c r="S183" s="186"/>
      <c r="T183" s="188">
        <f>T184</f>
        <v>0</v>
      </c>
      <c r="AR183" s="189" t="s">
        <v>78</v>
      </c>
      <c r="AT183" s="190" t="s">
        <v>70</v>
      </c>
      <c r="AU183" s="190" t="s">
        <v>78</v>
      </c>
      <c r="AY183" s="189" t="s">
        <v>125</v>
      </c>
      <c r="BK183" s="191">
        <f>BK184</f>
        <v>0</v>
      </c>
    </row>
    <row r="184" spans="1:65" s="12" customFormat="1" ht="20.85" customHeight="1">
      <c r="B184" s="178"/>
      <c r="C184" s="179"/>
      <c r="D184" s="180" t="s">
        <v>70</v>
      </c>
      <c r="E184" s="192" t="s">
        <v>244</v>
      </c>
      <c r="F184" s="192" t="s">
        <v>245</v>
      </c>
      <c r="G184" s="179"/>
      <c r="H184" s="179"/>
      <c r="I184" s="182"/>
      <c r="J184" s="193">
        <f>BK184</f>
        <v>0</v>
      </c>
      <c r="K184" s="179"/>
      <c r="L184" s="184"/>
      <c r="M184" s="185"/>
      <c r="N184" s="186"/>
      <c r="O184" s="186"/>
      <c r="P184" s="187">
        <f>SUM(P185:P188)</f>
        <v>0</v>
      </c>
      <c r="Q184" s="186"/>
      <c r="R184" s="187">
        <f>SUM(R185:R188)</f>
        <v>0</v>
      </c>
      <c r="S184" s="186"/>
      <c r="T184" s="188">
        <f>SUM(T185:T188)</f>
        <v>0</v>
      </c>
      <c r="AR184" s="189" t="s">
        <v>78</v>
      </c>
      <c r="AT184" s="190" t="s">
        <v>70</v>
      </c>
      <c r="AU184" s="190" t="s">
        <v>80</v>
      </c>
      <c r="AY184" s="189" t="s">
        <v>125</v>
      </c>
      <c r="BK184" s="191">
        <f>SUM(BK185:BK188)</f>
        <v>0</v>
      </c>
    </row>
    <row r="185" spans="1:65" s="2" customFormat="1" ht="16.5" customHeight="1">
      <c r="A185" s="36"/>
      <c r="B185" s="37"/>
      <c r="C185" s="194" t="s">
        <v>181</v>
      </c>
      <c r="D185" s="194" t="s">
        <v>129</v>
      </c>
      <c r="E185" s="195" t="s">
        <v>246</v>
      </c>
      <c r="F185" s="196" t="s">
        <v>247</v>
      </c>
      <c r="G185" s="197" t="s">
        <v>202</v>
      </c>
      <c r="H185" s="198">
        <v>4</v>
      </c>
      <c r="I185" s="199"/>
      <c r="J185" s="200">
        <f>ROUND(I185*H185,2)</f>
        <v>0</v>
      </c>
      <c r="K185" s="196" t="s">
        <v>133</v>
      </c>
      <c r="L185" s="41"/>
      <c r="M185" s="201" t="s">
        <v>19</v>
      </c>
      <c r="N185" s="202" t="s">
        <v>42</v>
      </c>
      <c r="O185" s="66"/>
      <c r="P185" s="203">
        <f>O185*H185</f>
        <v>0</v>
      </c>
      <c r="Q185" s="203">
        <v>0</v>
      </c>
      <c r="R185" s="203">
        <f>Q185*H185</f>
        <v>0</v>
      </c>
      <c r="S185" s="203">
        <v>0</v>
      </c>
      <c r="T185" s="204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05" t="s">
        <v>134</v>
      </c>
      <c r="AT185" s="205" t="s">
        <v>129</v>
      </c>
      <c r="AU185" s="205" t="s">
        <v>135</v>
      </c>
      <c r="AY185" s="19" t="s">
        <v>125</v>
      </c>
      <c r="BE185" s="206">
        <f>IF(N185="základní",J185,0)</f>
        <v>0</v>
      </c>
      <c r="BF185" s="206">
        <f>IF(N185="snížená",J185,0)</f>
        <v>0</v>
      </c>
      <c r="BG185" s="206">
        <f>IF(N185="zákl. přenesená",J185,0)</f>
        <v>0</v>
      </c>
      <c r="BH185" s="206">
        <f>IF(N185="sníž. přenesená",J185,0)</f>
        <v>0</v>
      </c>
      <c r="BI185" s="206">
        <f>IF(N185="nulová",J185,0)</f>
        <v>0</v>
      </c>
      <c r="BJ185" s="19" t="s">
        <v>78</v>
      </c>
      <c r="BK185" s="206">
        <f>ROUND(I185*H185,2)</f>
        <v>0</v>
      </c>
      <c r="BL185" s="19" t="s">
        <v>134</v>
      </c>
      <c r="BM185" s="205" t="s">
        <v>248</v>
      </c>
    </row>
    <row r="186" spans="1:65" s="2" customFormat="1" ht="29.25">
      <c r="A186" s="36"/>
      <c r="B186" s="37"/>
      <c r="C186" s="38"/>
      <c r="D186" s="207" t="s">
        <v>137</v>
      </c>
      <c r="E186" s="38"/>
      <c r="F186" s="208" t="s">
        <v>249</v>
      </c>
      <c r="G186" s="38"/>
      <c r="H186" s="38"/>
      <c r="I186" s="117"/>
      <c r="J186" s="38"/>
      <c r="K186" s="38"/>
      <c r="L186" s="41"/>
      <c r="M186" s="209"/>
      <c r="N186" s="210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9" t="s">
        <v>137</v>
      </c>
      <c r="AU186" s="19" t="s">
        <v>135</v>
      </c>
    </row>
    <row r="187" spans="1:65" s="14" customFormat="1" ht="11.25">
      <c r="B187" s="221"/>
      <c r="C187" s="222"/>
      <c r="D187" s="207" t="s">
        <v>139</v>
      </c>
      <c r="E187" s="223" t="s">
        <v>19</v>
      </c>
      <c r="F187" s="224" t="s">
        <v>250</v>
      </c>
      <c r="G187" s="222"/>
      <c r="H187" s="225">
        <v>4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139</v>
      </c>
      <c r="AU187" s="231" t="s">
        <v>135</v>
      </c>
      <c r="AV187" s="14" t="s">
        <v>80</v>
      </c>
      <c r="AW187" s="14" t="s">
        <v>33</v>
      </c>
      <c r="AX187" s="14" t="s">
        <v>71</v>
      </c>
      <c r="AY187" s="231" t="s">
        <v>125</v>
      </c>
    </row>
    <row r="188" spans="1:65" s="15" customFormat="1" ht="11.25">
      <c r="B188" s="232"/>
      <c r="C188" s="233"/>
      <c r="D188" s="207" t="s">
        <v>139</v>
      </c>
      <c r="E188" s="234" t="s">
        <v>19</v>
      </c>
      <c r="F188" s="235" t="s">
        <v>146</v>
      </c>
      <c r="G188" s="233"/>
      <c r="H188" s="236">
        <v>4</v>
      </c>
      <c r="I188" s="237"/>
      <c r="J188" s="233"/>
      <c r="K188" s="233"/>
      <c r="L188" s="238"/>
      <c r="M188" s="239"/>
      <c r="N188" s="240"/>
      <c r="O188" s="240"/>
      <c r="P188" s="240"/>
      <c r="Q188" s="240"/>
      <c r="R188" s="240"/>
      <c r="S188" s="240"/>
      <c r="T188" s="241"/>
      <c r="AT188" s="242" t="s">
        <v>139</v>
      </c>
      <c r="AU188" s="242" t="s">
        <v>135</v>
      </c>
      <c r="AV188" s="15" t="s">
        <v>135</v>
      </c>
      <c r="AW188" s="15" t="s">
        <v>33</v>
      </c>
      <c r="AX188" s="15" t="s">
        <v>78</v>
      </c>
      <c r="AY188" s="242" t="s">
        <v>125</v>
      </c>
    </row>
    <row r="189" spans="1:65" s="12" customFormat="1" ht="22.9" customHeight="1">
      <c r="B189" s="178"/>
      <c r="C189" s="179"/>
      <c r="D189" s="180" t="s">
        <v>70</v>
      </c>
      <c r="E189" s="192" t="s">
        <v>251</v>
      </c>
      <c r="F189" s="192" t="s">
        <v>252</v>
      </c>
      <c r="G189" s="179"/>
      <c r="H189" s="179"/>
      <c r="I189" s="182"/>
      <c r="J189" s="193">
        <f>BK189</f>
        <v>0</v>
      </c>
      <c r="K189" s="179"/>
      <c r="L189" s="184"/>
      <c r="M189" s="185"/>
      <c r="N189" s="186"/>
      <c r="O189" s="186"/>
      <c r="P189" s="187">
        <f>SUM(P190:P202)</f>
        <v>0</v>
      </c>
      <c r="Q189" s="186"/>
      <c r="R189" s="187">
        <f>SUM(R190:R202)</f>
        <v>0</v>
      </c>
      <c r="S189" s="186"/>
      <c r="T189" s="188">
        <f>SUM(T190:T202)</f>
        <v>0</v>
      </c>
      <c r="AR189" s="189" t="s">
        <v>78</v>
      </c>
      <c r="AT189" s="190" t="s">
        <v>70</v>
      </c>
      <c r="AU189" s="190" t="s">
        <v>78</v>
      </c>
      <c r="AY189" s="189" t="s">
        <v>125</v>
      </c>
      <c r="BK189" s="191">
        <f>SUM(BK190:BK202)</f>
        <v>0</v>
      </c>
    </row>
    <row r="190" spans="1:65" s="2" customFormat="1" ht="16.5" customHeight="1">
      <c r="A190" s="36"/>
      <c r="B190" s="37"/>
      <c r="C190" s="194" t="s">
        <v>253</v>
      </c>
      <c r="D190" s="194" t="s">
        <v>129</v>
      </c>
      <c r="E190" s="195" t="s">
        <v>254</v>
      </c>
      <c r="F190" s="196" t="s">
        <v>255</v>
      </c>
      <c r="G190" s="197" t="s">
        <v>192</v>
      </c>
      <c r="H190" s="198">
        <v>107.685</v>
      </c>
      <c r="I190" s="199"/>
      <c r="J190" s="200">
        <f>ROUND(I190*H190,2)</f>
        <v>0</v>
      </c>
      <c r="K190" s="196" t="s">
        <v>133</v>
      </c>
      <c r="L190" s="41"/>
      <c r="M190" s="201" t="s">
        <v>19</v>
      </c>
      <c r="N190" s="202" t="s">
        <v>42</v>
      </c>
      <c r="O190" s="66"/>
      <c r="P190" s="203">
        <f>O190*H190</f>
        <v>0</v>
      </c>
      <c r="Q190" s="203">
        <v>0</v>
      </c>
      <c r="R190" s="203">
        <f>Q190*H190</f>
        <v>0</v>
      </c>
      <c r="S190" s="203">
        <v>0</v>
      </c>
      <c r="T190" s="204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05" t="s">
        <v>134</v>
      </c>
      <c r="AT190" s="205" t="s">
        <v>129</v>
      </c>
      <c r="AU190" s="205" t="s">
        <v>80</v>
      </c>
      <c r="AY190" s="19" t="s">
        <v>125</v>
      </c>
      <c r="BE190" s="206">
        <f>IF(N190="základní",J190,0)</f>
        <v>0</v>
      </c>
      <c r="BF190" s="206">
        <f>IF(N190="snížená",J190,0)</f>
        <v>0</v>
      </c>
      <c r="BG190" s="206">
        <f>IF(N190="zákl. přenesená",J190,0)</f>
        <v>0</v>
      </c>
      <c r="BH190" s="206">
        <f>IF(N190="sníž. přenesená",J190,0)</f>
        <v>0</v>
      </c>
      <c r="BI190" s="206">
        <f>IF(N190="nulová",J190,0)</f>
        <v>0</v>
      </c>
      <c r="BJ190" s="19" t="s">
        <v>78</v>
      </c>
      <c r="BK190" s="206">
        <f>ROUND(I190*H190,2)</f>
        <v>0</v>
      </c>
      <c r="BL190" s="19" t="s">
        <v>134</v>
      </c>
      <c r="BM190" s="205" t="s">
        <v>256</v>
      </c>
    </row>
    <row r="191" spans="1:65" s="2" customFormat="1" ht="29.25">
      <c r="A191" s="36"/>
      <c r="B191" s="37"/>
      <c r="C191" s="38"/>
      <c r="D191" s="207" t="s">
        <v>137</v>
      </c>
      <c r="E191" s="38"/>
      <c r="F191" s="208" t="s">
        <v>257</v>
      </c>
      <c r="G191" s="38"/>
      <c r="H191" s="38"/>
      <c r="I191" s="117"/>
      <c r="J191" s="38"/>
      <c r="K191" s="38"/>
      <c r="L191" s="41"/>
      <c r="M191" s="209"/>
      <c r="N191" s="210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137</v>
      </c>
      <c r="AU191" s="19" t="s">
        <v>80</v>
      </c>
    </row>
    <row r="192" spans="1:65" s="2" customFormat="1" ht="21.75" customHeight="1">
      <c r="A192" s="36"/>
      <c r="B192" s="37"/>
      <c r="C192" s="194" t="s">
        <v>258</v>
      </c>
      <c r="D192" s="194" t="s">
        <v>129</v>
      </c>
      <c r="E192" s="195" t="s">
        <v>259</v>
      </c>
      <c r="F192" s="196" t="s">
        <v>260</v>
      </c>
      <c r="G192" s="197" t="s">
        <v>192</v>
      </c>
      <c r="H192" s="198">
        <v>2046.0150000000001</v>
      </c>
      <c r="I192" s="199"/>
      <c r="J192" s="200">
        <f>ROUND(I192*H192,2)</f>
        <v>0</v>
      </c>
      <c r="K192" s="196" t="s">
        <v>133</v>
      </c>
      <c r="L192" s="41"/>
      <c r="M192" s="201" t="s">
        <v>19</v>
      </c>
      <c r="N192" s="202" t="s">
        <v>42</v>
      </c>
      <c r="O192" s="66"/>
      <c r="P192" s="203">
        <f>O192*H192</f>
        <v>0</v>
      </c>
      <c r="Q192" s="203">
        <v>0</v>
      </c>
      <c r="R192" s="203">
        <f>Q192*H192</f>
        <v>0</v>
      </c>
      <c r="S192" s="203">
        <v>0</v>
      </c>
      <c r="T192" s="204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05" t="s">
        <v>134</v>
      </c>
      <c r="AT192" s="205" t="s">
        <v>129</v>
      </c>
      <c r="AU192" s="205" t="s">
        <v>80</v>
      </c>
      <c r="AY192" s="19" t="s">
        <v>125</v>
      </c>
      <c r="BE192" s="206">
        <f>IF(N192="základní",J192,0)</f>
        <v>0</v>
      </c>
      <c r="BF192" s="206">
        <f>IF(N192="snížená",J192,0)</f>
        <v>0</v>
      </c>
      <c r="BG192" s="206">
        <f>IF(N192="zákl. přenesená",J192,0)</f>
        <v>0</v>
      </c>
      <c r="BH192" s="206">
        <f>IF(N192="sníž. přenesená",J192,0)</f>
        <v>0</v>
      </c>
      <c r="BI192" s="206">
        <f>IF(N192="nulová",J192,0)</f>
        <v>0</v>
      </c>
      <c r="BJ192" s="19" t="s">
        <v>78</v>
      </c>
      <c r="BK192" s="206">
        <f>ROUND(I192*H192,2)</f>
        <v>0</v>
      </c>
      <c r="BL192" s="19" t="s">
        <v>134</v>
      </c>
      <c r="BM192" s="205" t="s">
        <v>261</v>
      </c>
    </row>
    <row r="193" spans="1:65" s="2" customFormat="1" ht="29.25">
      <c r="A193" s="36"/>
      <c r="B193" s="37"/>
      <c r="C193" s="38"/>
      <c r="D193" s="207" t="s">
        <v>137</v>
      </c>
      <c r="E193" s="38"/>
      <c r="F193" s="208" t="s">
        <v>257</v>
      </c>
      <c r="G193" s="38"/>
      <c r="H193" s="38"/>
      <c r="I193" s="117"/>
      <c r="J193" s="38"/>
      <c r="K193" s="38"/>
      <c r="L193" s="41"/>
      <c r="M193" s="209"/>
      <c r="N193" s="210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137</v>
      </c>
      <c r="AU193" s="19" t="s">
        <v>80</v>
      </c>
    </row>
    <row r="194" spans="1:65" s="14" customFormat="1" ht="11.25">
      <c r="B194" s="221"/>
      <c r="C194" s="222"/>
      <c r="D194" s="207" t="s">
        <v>139</v>
      </c>
      <c r="E194" s="223" t="s">
        <v>19</v>
      </c>
      <c r="F194" s="224" t="s">
        <v>262</v>
      </c>
      <c r="G194" s="222"/>
      <c r="H194" s="225">
        <v>2046.0150000000001</v>
      </c>
      <c r="I194" s="226"/>
      <c r="J194" s="222"/>
      <c r="K194" s="222"/>
      <c r="L194" s="227"/>
      <c r="M194" s="228"/>
      <c r="N194" s="229"/>
      <c r="O194" s="229"/>
      <c r="P194" s="229"/>
      <c r="Q194" s="229"/>
      <c r="R194" s="229"/>
      <c r="S194" s="229"/>
      <c r="T194" s="230"/>
      <c r="AT194" s="231" t="s">
        <v>139</v>
      </c>
      <c r="AU194" s="231" t="s">
        <v>80</v>
      </c>
      <c r="AV194" s="14" t="s">
        <v>80</v>
      </c>
      <c r="AW194" s="14" t="s">
        <v>33</v>
      </c>
      <c r="AX194" s="14" t="s">
        <v>71</v>
      </c>
      <c r="AY194" s="231" t="s">
        <v>125</v>
      </c>
    </row>
    <row r="195" spans="1:65" s="15" customFormat="1" ht="11.25">
      <c r="B195" s="232"/>
      <c r="C195" s="233"/>
      <c r="D195" s="207" t="s">
        <v>139</v>
      </c>
      <c r="E195" s="234" t="s">
        <v>19</v>
      </c>
      <c r="F195" s="235" t="s">
        <v>146</v>
      </c>
      <c r="G195" s="233"/>
      <c r="H195" s="236">
        <v>2046.0150000000001</v>
      </c>
      <c r="I195" s="237"/>
      <c r="J195" s="233"/>
      <c r="K195" s="233"/>
      <c r="L195" s="238"/>
      <c r="M195" s="239"/>
      <c r="N195" s="240"/>
      <c r="O195" s="240"/>
      <c r="P195" s="240"/>
      <c r="Q195" s="240"/>
      <c r="R195" s="240"/>
      <c r="S195" s="240"/>
      <c r="T195" s="241"/>
      <c r="AT195" s="242" t="s">
        <v>139</v>
      </c>
      <c r="AU195" s="242" t="s">
        <v>80</v>
      </c>
      <c r="AV195" s="15" t="s">
        <v>135</v>
      </c>
      <c r="AW195" s="15" t="s">
        <v>33</v>
      </c>
      <c r="AX195" s="15" t="s">
        <v>78</v>
      </c>
      <c r="AY195" s="242" t="s">
        <v>125</v>
      </c>
    </row>
    <row r="196" spans="1:65" s="2" customFormat="1" ht="21.75" customHeight="1">
      <c r="A196" s="36"/>
      <c r="B196" s="37"/>
      <c r="C196" s="194" t="s">
        <v>263</v>
      </c>
      <c r="D196" s="194" t="s">
        <v>129</v>
      </c>
      <c r="E196" s="195" t="s">
        <v>264</v>
      </c>
      <c r="F196" s="196" t="s">
        <v>265</v>
      </c>
      <c r="G196" s="197" t="s">
        <v>192</v>
      </c>
      <c r="H196" s="198">
        <v>10.23</v>
      </c>
      <c r="I196" s="199"/>
      <c r="J196" s="200">
        <f>ROUND(I196*H196,2)</f>
        <v>0</v>
      </c>
      <c r="K196" s="196" t="s">
        <v>133</v>
      </c>
      <c r="L196" s="41"/>
      <c r="M196" s="201" t="s">
        <v>19</v>
      </c>
      <c r="N196" s="202" t="s">
        <v>42</v>
      </c>
      <c r="O196" s="66"/>
      <c r="P196" s="203">
        <f>O196*H196</f>
        <v>0</v>
      </c>
      <c r="Q196" s="203">
        <v>0</v>
      </c>
      <c r="R196" s="203">
        <f>Q196*H196</f>
        <v>0</v>
      </c>
      <c r="S196" s="203">
        <v>0</v>
      </c>
      <c r="T196" s="204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05" t="s">
        <v>134</v>
      </c>
      <c r="AT196" s="205" t="s">
        <v>129</v>
      </c>
      <c r="AU196" s="205" t="s">
        <v>80</v>
      </c>
      <c r="AY196" s="19" t="s">
        <v>125</v>
      </c>
      <c r="BE196" s="206">
        <f>IF(N196="základní",J196,0)</f>
        <v>0</v>
      </c>
      <c r="BF196" s="206">
        <f>IF(N196="snížená",J196,0)</f>
        <v>0</v>
      </c>
      <c r="BG196" s="206">
        <f>IF(N196="zákl. přenesená",J196,0)</f>
        <v>0</v>
      </c>
      <c r="BH196" s="206">
        <f>IF(N196="sníž. přenesená",J196,0)</f>
        <v>0</v>
      </c>
      <c r="BI196" s="206">
        <f>IF(N196="nulová",J196,0)</f>
        <v>0</v>
      </c>
      <c r="BJ196" s="19" t="s">
        <v>78</v>
      </c>
      <c r="BK196" s="206">
        <f>ROUND(I196*H196,2)</f>
        <v>0</v>
      </c>
      <c r="BL196" s="19" t="s">
        <v>134</v>
      </c>
      <c r="BM196" s="205" t="s">
        <v>266</v>
      </c>
    </row>
    <row r="197" spans="1:65" s="2" customFormat="1" ht="58.5">
      <c r="A197" s="36"/>
      <c r="B197" s="37"/>
      <c r="C197" s="38"/>
      <c r="D197" s="207" t="s">
        <v>137</v>
      </c>
      <c r="E197" s="38"/>
      <c r="F197" s="208" t="s">
        <v>267</v>
      </c>
      <c r="G197" s="38"/>
      <c r="H197" s="38"/>
      <c r="I197" s="117"/>
      <c r="J197" s="38"/>
      <c r="K197" s="38"/>
      <c r="L197" s="41"/>
      <c r="M197" s="209"/>
      <c r="N197" s="210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9" t="s">
        <v>137</v>
      </c>
      <c r="AU197" s="19" t="s">
        <v>80</v>
      </c>
    </row>
    <row r="198" spans="1:65" s="14" customFormat="1" ht="11.25">
      <c r="B198" s="221"/>
      <c r="C198" s="222"/>
      <c r="D198" s="207" t="s">
        <v>139</v>
      </c>
      <c r="E198" s="223" t="s">
        <v>19</v>
      </c>
      <c r="F198" s="224" t="s">
        <v>268</v>
      </c>
      <c r="G198" s="222"/>
      <c r="H198" s="225">
        <v>10.23</v>
      </c>
      <c r="I198" s="226"/>
      <c r="J198" s="222"/>
      <c r="K198" s="222"/>
      <c r="L198" s="227"/>
      <c r="M198" s="228"/>
      <c r="N198" s="229"/>
      <c r="O198" s="229"/>
      <c r="P198" s="229"/>
      <c r="Q198" s="229"/>
      <c r="R198" s="229"/>
      <c r="S198" s="229"/>
      <c r="T198" s="230"/>
      <c r="AT198" s="231" t="s">
        <v>139</v>
      </c>
      <c r="AU198" s="231" t="s">
        <v>80</v>
      </c>
      <c r="AV198" s="14" t="s">
        <v>80</v>
      </c>
      <c r="AW198" s="14" t="s">
        <v>33</v>
      </c>
      <c r="AX198" s="14" t="s">
        <v>78</v>
      </c>
      <c r="AY198" s="231" t="s">
        <v>125</v>
      </c>
    </row>
    <row r="199" spans="1:65" s="2" customFormat="1" ht="21.75" customHeight="1">
      <c r="A199" s="36"/>
      <c r="B199" s="37"/>
      <c r="C199" s="194" t="s">
        <v>7</v>
      </c>
      <c r="D199" s="194" t="s">
        <v>129</v>
      </c>
      <c r="E199" s="195" t="s">
        <v>269</v>
      </c>
      <c r="F199" s="196" t="s">
        <v>191</v>
      </c>
      <c r="G199" s="197" t="s">
        <v>192</v>
      </c>
      <c r="H199" s="198">
        <v>97.454999999999998</v>
      </c>
      <c r="I199" s="199"/>
      <c r="J199" s="200">
        <f>ROUND(I199*H199,2)</f>
        <v>0</v>
      </c>
      <c r="K199" s="196" t="s">
        <v>133</v>
      </c>
      <c r="L199" s="41"/>
      <c r="M199" s="201" t="s">
        <v>19</v>
      </c>
      <c r="N199" s="202" t="s">
        <v>42</v>
      </c>
      <c r="O199" s="66"/>
      <c r="P199" s="203">
        <f>O199*H199</f>
        <v>0</v>
      </c>
      <c r="Q199" s="203">
        <v>0</v>
      </c>
      <c r="R199" s="203">
        <f>Q199*H199</f>
        <v>0</v>
      </c>
      <c r="S199" s="203">
        <v>0</v>
      </c>
      <c r="T199" s="204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05" t="s">
        <v>134</v>
      </c>
      <c r="AT199" s="205" t="s">
        <v>129</v>
      </c>
      <c r="AU199" s="205" t="s">
        <v>80</v>
      </c>
      <c r="AY199" s="19" t="s">
        <v>125</v>
      </c>
      <c r="BE199" s="206">
        <f>IF(N199="základní",J199,0)</f>
        <v>0</v>
      </c>
      <c r="BF199" s="206">
        <f>IF(N199="snížená",J199,0)</f>
        <v>0</v>
      </c>
      <c r="BG199" s="206">
        <f>IF(N199="zákl. přenesená",J199,0)</f>
        <v>0</v>
      </c>
      <c r="BH199" s="206">
        <f>IF(N199="sníž. přenesená",J199,0)</f>
        <v>0</v>
      </c>
      <c r="BI199" s="206">
        <f>IF(N199="nulová",J199,0)</f>
        <v>0</v>
      </c>
      <c r="BJ199" s="19" t="s">
        <v>78</v>
      </c>
      <c r="BK199" s="206">
        <f>ROUND(I199*H199,2)</f>
        <v>0</v>
      </c>
      <c r="BL199" s="19" t="s">
        <v>134</v>
      </c>
      <c r="BM199" s="205" t="s">
        <v>270</v>
      </c>
    </row>
    <row r="200" spans="1:65" s="2" customFormat="1" ht="58.5">
      <c r="A200" s="36"/>
      <c r="B200" s="37"/>
      <c r="C200" s="38"/>
      <c r="D200" s="207" t="s">
        <v>137</v>
      </c>
      <c r="E200" s="38"/>
      <c r="F200" s="208" t="s">
        <v>267</v>
      </c>
      <c r="G200" s="38"/>
      <c r="H200" s="38"/>
      <c r="I200" s="117"/>
      <c r="J200" s="38"/>
      <c r="K200" s="38"/>
      <c r="L200" s="41"/>
      <c r="M200" s="209"/>
      <c r="N200" s="210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9" t="s">
        <v>137</v>
      </c>
      <c r="AU200" s="19" t="s">
        <v>80</v>
      </c>
    </row>
    <row r="201" spans="1:65" s="14" customFormat="1" ht="11.25">
      <c r="B201" s="221"/>
      <c r="C201" s="222"/>
      <c r="D201" s="207" t="s">
        <v>139</v>
      </c>
      <c r="E201" s="223" t="s">
        <v>19</v>
      </c>
      <c r="F201" s="224" t="s">
        <v>271</v>
      </c>
      <c r="G201" s="222"/>
      <c r="H201" s="225">
        <v>97.454999999999998</v>
      </c>
      <c r="I201" s="226"/>
      <c r="J201" s="222"/>
      <c r="K201" s="222"/>
      <c r="L201" s="227"/>
      <c r="M201" s="228"/>
      <c r="N201" s="229"/>
      <c r="O201" s="229"/>
      <c r="P201" s="229"/>
      <c r="Q201" s="229"/>
      <c r="R201" s="229"/>
      <c r="S201" s="229"/>
      <c r="T201" s="230"/>
      <c r="AT201" s="231" t="s">
        <v>139</v>
      </c>
      <c r="AU201" s="231" t="s">
        <v>80</v>
      </c>
      <c r="AV201" s="14" t="s">
        <v>80</v>
      </c>
      <c r="AW201" s="14" t="s">
        <v>33</v>
      </c>
      <c r="AX201" s="14" t="s">
        <v>71</v>
      </c>
      <c r="AY201" s="231" t="s">
        <v>125</v>
      </c>
    </row>
    <row r="202" spans="1:65" s="15" customFormat="1" ht="11.25">
      <c r="B202" s="232"/>
      <c r="C202" s="233"/>
      <c r="D202" s="207" t="s">
        <v>139</v>
      </c>
      <c r="E202" s="234" t="s">
        <v>19</v>
      </c>
      <c r="F202" s="235" t="s">
        <v>146</v>
      </c>
      <c r="G202" s="233"/>
      <c r="H202" s="236">
        <v>97.454999999999998</v>
      </c>
      <c r="I202" s="237"/>
      <c r="J202" s="233"/>
      <c r="K202" s="233"/>
      <c r="L202" s="238"/>
      <c r="M202" s="239"/>
      <c r="N202" s="240"/>
      <c r="O202" s="240"/>
      <c r="P202" s="240"/>
      <c r="Q202" s="240"/>
      <c r="R202" s="240"/>
      <c r="S202" s="240"/>
      <c r="T202" s="241"/>
      <c r="AT202" s="242" t="s">
        <v>139</v>
      </c>
      <c r="AU202" s="242" t="s">
        <v>80</v>
      </c>
      <c r="AV202" s="15" t="s">
        <v>135</v>
      </c>
      <c r="AW202" s="15" t="s">
        <v>33</v>
      </c>
      <c r="AX202" s="15" t="s">
        <v>78</v>
      </c>
      <c r="AY202" s="242" t="s">
        <v>125</v>
      </c>
    </row>
    <row r="203" spans="1:65" s="12" customFormat="1" ht="22.9" customHeight="1">
      <c r="B203" s="178"/>
      <c r="C203" s="179"/>
      <c r="D203" s="180" t="s">
        <v>70</v>
      </c>
      <c r="E203" s="192" t="s">
        <v>272</v>
      </c>
      <c r="F203" s="192" t="s">
        <v>273</v>
      </c>
      <c r="G203" s="179"/>
      <c r="H203" s="179"/>
      <c r="I203" s="182"/>
      <c r="J203" s="193">
        <f>BK203</f>
        <v>0</v>
      </c>
      <c r="K203" s="179"/>
      <c r="L203" s="184"/>
      <c r="M203" s="185"/>
      <c r="N203" s="186"/>
      <c r="O203" s="186"/>
      <c r="P203" s="187">
        <f>SUM(P204:P205)</f>
        <v>0</v>
      </c>
      <c r="Q203" s="186"/>
      <c r="R203" s="187">
        <f>SUM(R204:R205)</f>
        <v>0</v>
      </c>
      <c r="S203" s="186"/>
      <c r="T203" s="188">
        <f>SUM(T204:T205)</f>
        <v>0</v>
      </c>
      <c r="AR203" s="189" t="s">
        <v>78</v>
      </c>
      <c r="AT203" s="190" t="s">
        <v>70</v>
      </c>
      <c r="AU203" s="190" t="s">
        <v>78</v>
      </c>
      <c r="AY203" s="189" t="s">
        <v>125</v>
      </c>
      <c r="BK203" s="191">
        <f>SUM(BK204:BK205)</f>
        <v>0</v>
      </c>
    </row>
    <row r="204" spans="1:65" s="2" customFormat="1" ht="21.75" customHeight="1">
      <c r="A204" s="36"/>
      <c r="B204" s="37"/>
      <c r="C204" s="194" t="s">
        <v>274</v>
      </c>
      <c r="D204" s="194" t="s">
        <v>129</v>
      </c>
      <c r="E204" s="195" t="s">
        <v>275</v>
      </c>
      <c r="F204" s="196" t="s">
        <v>276</v>
      </c>
      <c r="G204" s="197" t="s">
        <v>192</v>
      </c>
      <c r="H204" s="198">
        <v>302.64499999999998</v>
      </c>
      <c r="I204" s="199"/>
      <c r="J204" s="200">
        <f>ROUND(I204*H204,2)</f>
        <v>0</v>
      </c>
      <c r="K204" s="196" t="s">
        <v>133</v>
      </c>
      <c r="L204" s="41"/>
      <c r="M204" s="201" t="s">
        <v>19</v>
      </c>
      <c r="N204" s="202" t="s">
        <v>42</v>
      </c>
      <c r="O204" s="66"/>
      <c r="P204" s="203">
        <f>O204*H204</f>
        <v>0</v>
      </c>
      <c r="Q204" s="203">
        <v>0</v>
      </c>
      <c r="R204" s="203">
        <f>Q204*H204</f>
        <v>0</v>
      </c>
      <c r="S204" s="203">
        <v>0</v>
      </c>
      <c r="T204" s="204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05" t="s">
        <v>134</v>
      </c>
      <c r="AT204" s="205" t="s">
        <v>129</v>
      </c>
      <c r="AU204" s="205" t="s">
        <v>80</v>
      </c>
      <c r="AY204" s="19" t="s">
        <v>125</v>
      </c>
      <c r="BE204" s="206">
        <f>IF(N204="základní",J204,0)</f>
        <v>0</v>
      </c>
      <c r="BF204" s="206">
        <f>IF(N204="snížená",J204,0)</f>
        <v>0</v>
      </c>
      <c r="BG204" s="206">
        <f>IF(N204="zákl. přenesená",J204,0)</f>
        <v>0</v>
      </c>
      <c r="BH204" s="206">
        <f>IF(N204="sníž. přenesená",J204,0)</f>
        <v>0</v>
      </c>
      <c r="BI204" s="206">
        <f>IF(N204="nulová",J204,0)</f>
        <v>0</v>
      </c>
      <c r="BJ204" s="19" t="s">
        <v>78</v>
      </c>
      <c r="BK204" s="206">
        <f>ROUND(I204*H204,2)</f>
        <v>0</v>
      </c>
      <c r="BL204" s="19" t="s">
        <v>134</v>
      </c>
      <c r="BM204" s="205" t="s">
        <v>277</v>
      </c>
    </row>
    <row r="205" spans="1:65" s="2" customFormat="1" ht="29.25">
      <c r="A205" s="36"/>
      <c r="B205" s="37"/>
      <c r="C205" s="38"/>
      <c r="D205" s="207" t="s">
        <v>137</v>
      </c>
      <c r="E205" s="38"/>
      <c r="F205" s="208" t="s">
        <v>278</v>
      </c>
      <c r="G205" s="38"/>
      <c r="H205" s="38"/>
      <c r="I205" s="117"/>
      <c r="J205" s="38"/>
      <c r="K205" s="38"/>
      <c r="L205" s="41"/>
      <c r="M205" s="209"/>
      <c r="N205" s="210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9" t="s">
        <v>137</v>
      </c>
      <c r="AU205" s="19" t="s">
        <v>80</v>
      </c>
    </row>
    <row r="206" spans="1:65" s="12" customFormat="1" ht="25.9" customHeight="1">
      <c r="B206" s="178"/>
      <c r="C206" s="179"/>
      <c r="D206" s="180" t="s">
        <v>70</v>
      </c>
      <c r="E206" s="181" t="s">
        <v>279</v>
      </c>
      <c r="F206" s="181" t="s">
        <v>280</v>
      </c>
      <c r="G206" s="179"/>
      <c r="H206" s="179"/>
      <c r="I206" s="182"/>
      <c r="J206" s="183">
        <f>BK206</f>
        <v>0</v>
      </c>
      <c r="K206" s="179"/>
      <c r="L206" s="184"/>
      <c r="M206" s="185"/>
      <c r="N206" s="186"/>
      <c r="O206" s="186"/>
      <c r="P206" s="187">
        <f>SUM(P207:P209)</f>
        <v>0</v>
      </c>
      <c r="Q206" s="186"/>
      <c r="R206" s="187">
        <f>SUM(R207:R209)</f>
        <v>0</v>
      </c>
      <c r="S206" s="186"/>
      <c r="T206" s="188">
        <f>SUM(T207:T209)</f>
        <v>0</v>
      </c>
      <c r="AR206" s="189" t="s">
        <v>134</v>
      </c>
      <c r="AT206" s="190" t="s">
        <v>70</v>
      </c>
      <c r="AU206" s="190" t="s">
        <v>71</v>
      </c>
      <c r="AY206" s="189" t="s">
        <v>125</v>
      </c>
      <c r="BK206" s="191">
        <f>SUM(BK207:BK209)</f>
        <v>0</v>
      </c>
    </row>
    <row r="207" spans="1:65" s="2" customFormat="1" ht="21.75" customHeight="1">
      <c r="A207" s="36"/>
      <c r="B207" s="37"/>
      <c r="C207" s="194" t="s">
        <v>281</v>
      </c>
      <c r="D207" s="194" t="s">
        <v>129</v>
      </c>
      <c r="E207" s="195" t="s">
        <v>282</v>
      </c>
      <c r="F207" s="196" t="s">
        <v>283</v>
      </c>
      <c r="G207" s="197" t="s">
        <v>284</v>
      </c>
      <c r="H207" s="198">
        <v>15</v>
      </c>
      <c r="I207" s="199"/>
      <c r="J207" s="200">
        <f>ROUND(I207*H207,2)</f>
        <v>0</v>
      </c>
      <c r="K207" s="196" t="s">
        <v>133</v>
      </c>
      <c r="L207" s="41"/>
      <c r="M207" s="201" t="s">
        <v>19</v>
      </c>
      <c r="N207" s="202" t="s">
        <v>42</v>
      </c>
      <c r="O207" s="66"/>
      <c r="P207" s="203">
        <f>O207*H207</f>
        <v>0</v>
      </c>
      <c r="Q207" s="203">
        <v>0</v>
      </c>
      <c r="R207" s="203">
        <f>Q207*H207</f>
        <v>0</v>
      </c>
      <c r="S207" s="203">
        <v>0</v>
      </c>
      <c r="T207" s="204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05" t="s">
        <v>285</v>
      </c>
      <c r="AT207" s="205" t="s">
        <v>129</v>
      </c>
      <c r="AU207" s="205" t="s">
        <v>78</v>
      </c>
      <c r="AY207" s="19" t="s">
        <v>125</v>
      </c>
      <c r="BE207" s="206">
        <f>IF(N207="základní",J207,0)</f>
        <v>0</v>
      </c>
      <c r="BF207" s="206">
        <f>IF(N207="snížená",J207,0)</f>
        <v>0</v>
      </c>
      <c r="BG207" s="206">
        <f>IF(N207="zákl. přenesená",J207,0)</f>
        <v>0</v>
      </c>
      <c r="BH207" s="206">
        <f>IF(N207="sníž. přenesená",J207,0)</f>
        <v>0</v>
      </c>
      <c r="BI207" s="206">
        <f>IF(N207="nulová",J207,0)</f>
        <v>0</v>
      </c>
      <c r="BJ207" s="19" t="s">
        <v>78</v>
      </c>
      <c r="BK207" s="206">
        <f>ROUND(I207*H207,2)</f>
        <v>0</v>
      </c>
      <c r="BL207" s="19" t="s">
        <v>285</v>
      </c>
      <c r="BM207" s="205" t="s">
        <v>286</v>
      </c>
    </row>
    <row r="208" spans="1:65" s="14" customFormat="1" ht="11.25">
      <c r="B208" s="221"/>
      <c r="C208" s="222"/>
      <c r="D208" s="207" t="s">
        <v>139</v>
      </c>
      <c r="E208" s="223" t="s">
        <v>19</v>
      </c>
      <c r="F208" s="224" t="s">
        <v>287</v>
      </c>
      <c r="G208" s="222"/>
      <c r="H208" s="225">
        <v>15</v>
      </c>
      <c r="I208" s="226"/>
      <c r="J208" s="222"/>
      <c r="K208" s="222"/>
      <c r="L208" s="227"/>
      <c r="M208" s="228"/>
      <c r="N208" s="229"/>
      <c r="O208" s="229"/>
      <c r="P208" s="229"/>
      <c r="Q208" s="229"/>
      <c r="R208" s="229"/>
      <c r="S208" s="229"/>
      <c r="T208" s="230"/>
      <c r="AT208" s="231" t="s">
        <v>139</v>
      </c>
      <c r="AU208" s="231" t="s">
        <v>78</v>
      </c>
      <c r="AV208" s="14" t="s">
        <v>80</v>
      </c>
      <c r="AW208" s="14" t="s">
        <v>33</v>
      </c>
      <c r="AX208" s="14" t="s">
        <v>71</v>
      </c>
      <c r="AY208" s="231" t="s">
        <v>125</v>
      </c>
    </row>
    <row r="209" spans="1:51" s="15" customFormat="1" ht="11.25">
      <c r="B209" s="232"/>
      <c r="C209" s="233"/>
      <c r="D209" s="207" t="s">
        <v>139</v>
      </c>
      <c r="E209" s="234" t="s">
        <v>19</v>
      </c>
      <c r="F209" s="235" t="s">
        <v>146</v>
      </c>
      <c r="G209" s="233"/>
      <c r="H209" s="236">
        <v>15</v>
      </c>
      <c r="I209" s="237"/>
      <c r="J209" s="233"/>
      <c r="K209" s="233"/>
      <c r="L209" s="238"/>
      <c r="M209" s="264"/>
      <c r="N209" s="265"/>
      <c r="O209" s="265"/>
      <c r="P209" s="265"/>
      <c r="Q209" s="265"/>
      <c r="R209" s="265"/>
      <c r="S209" s="265"/>
      <c r="T209" s="266"/>
      <c r="AT209" s="242" t="s">
        <v>139</v>
      </c>
      <c r="AU209" s="242" t="s">
        <v>78</v>
      </c>
      <c r="AV209" s="15" t="s">
        <v>135</v>
      </c>
      <c r="AW209" s="15" t="s">
        <v>33</v>
      </c>
      <c r="AX209" s="15" t="s">
        <v>78</v>
      </c>
      <c r="AY209" s="242" t="s">
        <v>125</v>
      </c>
    </row>
    <row r="210" spans="1:51" s="2" customFormat="1" ht="6.95" customHeight="1">
      <c r="A210" s="36"/>
      <c r="B210" s="49"/>
      <c r="C210" s="50"/>
      <c r="D210" s="50"/>
      <c r="E210" s="50"/>
      <c r="F210" s="50"/>
      <c r="G210" s="50"/>
      <c r="H210" s="50"/>
      <c r="I210" s="144"/>
      <c r="J210" s="50"/>
      <c r="K210" s="50"/>
      <c r="L210" s="41"/>
      <c r="M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</row>
  </sheetData>
  <sheetProtection algorithmName="SHA-512" hashValue="lVzrO0vpxh3flbgoEZ70NaZ9n2qmXOAG0z9T39MSKtg7zcdsg73hT1ORJ9+lN5+wgDfu7M5gAlI0mF2+3XKfQQ==" saltValue="ZTKSXVNetuu6x/7KvTIN+q4+aLTaFc4D/Oct+0Su59nLn2CEI+vDCxsmip/RBQdIdxhGOV1xw/GT3YznR3hbHQ==" spinCount="100000" sheet="1" objects="1" scenarios="1" formatColumns="0" formatRows="0" autoFilter="0"/>
  <autoFilter ref="C91:K209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0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10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0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AT2" s="19" t="s">
        <v>86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3"/>
      <c r="J3" s="112"/>
      <c r="K3" s="112"/>
      <c r="L3" s="22"/>
      <c r="AT3" s="19" t="s">
        <v>80</v>
      </c>
    </row>
    <row r="4" spans="1:46" s="1" customFormat="1" ht="24.95" customHeight="1">
      <c r="B4" s="22"/>
      <c r="D4" s="114" t="s">
        <v>90</v>
      </c>
      <c r="I4" s="110"/>
      <c r="L4" s="22"/>
      <c r="M4" s="115" t="s">
        <v>10</v>
      </c>
      <c r="AT4" s="19" t="s">
        <v>4</v>
      </c>
    </row>
    <row r="5" spans="1:46" s="1" customFormat="1" ht="6.95" customHeight="1">
      <c r="B5" s="22"/>
      <c r="I5" s="110"/>
      <c r="L5" s="22"/>
    </row>
    <row r="6" spans="1:46" s="1" customFormat="1" ht="12" customHeight="1">
      <c r="B6" s="22"/>
      <c r="D6" s="116" t="s">
        <v>16</v>
      </c>
      <c r="I6" s="110"/>
      <c r="L6" s="22"/>
    </row>
    <row r="7" spans="1:46" s="1" customFormat="1" ht="16.5" customHeight="1">
      <c r="B7" s="22"/>
      <c r="E7" s="394" t="str">
        <f>'Rekapitulace stavby'!K6</f>
        <v>Oprava komunikace</v>
      </c>
      <c r="F7" s="395"/>
      <c r="G7" s="395"/>
      <c r="H7" s="395"/>
      <c r="I7" s="110"/>
      <c r="L7" s="22"/>
    </row>
    <row r="8" spans="1:46" s="1" customFormat="1" ht="12" customHeight="1">
      <c r="B8" s="22"/>
      <c r="D8" s="116" t="s">
        <v>91</v>
      </c>
      <c r="I8" s="110"/>
      <c r="L8" s="22"/>
    </row>
    <row r="9" spans="1:46" s="2" customFormat="1" ht="16.5" customHeight="1">
      <c r="A9" s="36"/>
      <c r="B9" s="41"/>
      <c r="C9" s="36"/>
      <c r="D9" s="36"/>
      <c r="E9" s="394" t="s">
        <v>92</v>
      </c>
      <c r="F9" s="397"/>
      <c r="G9" s="397"/>
      <c r="H9" s="397"/>
      <c r="I9" s="117"/>
      <c r="J9" s="36"/>
      <c r="K9" s="36"/>
      <c r="L9" s="11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6" t="s">
        <v>288</v>
      </c>
      <c r="E10" s="36"/>
      <c r="F10" s="36"/>
      <c r="G10" s="36"/>
      <c r="H10" s="36"/>
      <c r="I10" s="117"/>
      <c r="J10" s="36"/>
      <c r="K10" s="36"/>
      <c r="L10" s="11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96" t="s">
        <v>289</v>
      </c>
      <c r="F11" s="397"/>
      <c r="G11" s="397"/>
      <c r="H11" s="397"/>
      <c r="I11" s="117"/>
      <c r="J11" s="36"/>
      <c r="K11" s="36"/>
      <c r="L11" s="11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117"/>
      <c r="J12" s="36"/>
      <c r="K12" s="36"/>
      <c r="L12" s="11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6" t="s">
        <v>18</v>
      </c>
      <c r="E13" s="36"/>
      <c r="F13" s="105" t="s">
        <v>19</v>
      </c>
      <c r="G13" s="36"/>
      <c r="H13" s="36"/>
      <c r="I13" s="119" t="s">
        <v>20</v>
      </c>
      <c r="J13" s="105" t="s">
        <v>19</v>
      </c>
      <c r="K13" s="36"/>
      <c r="L13" s="11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6" t="s">
        <v>21</v>
      </c>
      <c r="E14" s="36"/>
      <c r="F14" s="105" t="s">
        <v>32</v>
      </c>
      <c r="G14" s="36"/>
      <c r="H14" s="36"/>
      <c r="I14" s="119" t="s">
        <v>23</v>
      </c>
      <c r="J14" s="120" t="str">
        <f>'Rekapitulace stavby'!AN8</f>
        <v>8. 3. 2020</v>
      </c>
      <c r="K14" s="36"/>
      <c r="L14" s="11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117"/>
      <c r="J15" s="36"/>
      <c r="K15" s="36"/>
      <c r="L15" s="11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6" t="s">
        <v>25</v>
      </c>
      <c r="E16" s="36"/>
      <c r="F16" s="36"/>
      <c r="G16" s="36"/>
      <c r="H16" s="36"/>
      <c r="I16" s="119" t="s">
        <v>26</v>
      </c>
      <c r="J16" s="105" t="s">
        <v>19</v>
      </c>
      <c r="K16" s="36"/>
      <c r="L16" s="11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32</v>
      </c>
      <c r="F17" s="36"/>
      <c r="G17" s="36"/>
      <c r="H17" s="36"/>
      <c r="I17" s="119" t="s">
        <v>28</v>
      </c>
      <c r="J17" s="105" t="s">
        <v>19</v>
      </c>
      <c r="K17" s="36"/>
      <c r="L17" s="11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117"/>
      <c r="J18" s="36"/>
      <c r="K18" s="36"/>
      <c r="L18" s="11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6" t="s">
        <v>29</v>
      </c>
      <c r="E19" s="36"/>
      <c r="F19" s="36"/>
      <c r="G19" s="36"/>
      <c r="H19" s="36"/>
      <c r="I19" s="119" t="s">
        <v>26</v>
      </c>
      <c r="J19" s="32" t="str">
        <f>'Rekapitulace stavby'!AN13</f>
        <v>Vyplň údaj</v>
      </c>
      <c r="K19" s="36"/>
      <c r="L19" s="11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98" t="str">
        <f>'Rekapitulace stavby'!E14</f>
        <v>Vyplň údaj</v>
      </c>
      <c r="F20" s="399"/>
      <c r="G20" s="399"/>
      <c r="H20" s="399"/>
      <c r="I20" s="119" t="s">
        <v>28</v>
      </c>
      <c r="J20" s="32" t="str">
        <f>'Rekapitulace stavby'!AN14</f>
        <v>Vyplň údaj</v>
      </c>
      <c r="K20" s="36"/>
      <c r="L20" s="11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117"/>
      <c r="J21" s="36"/>
      <c r="K21" s="36"/>
      <c r="L21" s="11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6" t="s">
        <v>31</v>
      </c>
      <c r="E22" s="36"/>
      <c r="F22" s="36"/>
      <c r="G22" s="36"/>
      <c r="H22" s="36"/>
      <c r="I22" s="119" t="s">
        <v>26</v>
      </c>
      <c r="J22" s="105" t="s">
        <v>19</v>
      </c>
      <c r="K22" s="36"/>
      <c r="L22" s="11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32</v>
      </c>
      <c r="F23" s="36"/>
      <c r="G23" s="36"/>
      <c r="H23" s="36"/>
      <c r="I23" s="119" t="s">
        <v>28</v>
      </c>
      <c r="J23" s="105" t="s">
        <v>19</v>
      </c>
      <c r="K23" s="36"/>
      <c r="L23" s="11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117"/>
      <c r="J24" s="36"/>
      <c r="K24" s="36"/>
      <c r="L24" s="11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6" t="s">
        <v>34</v>
      </c>
      <c r="E25" s="36"/>
      <c r="F25" s="36"/>
      <c r="G25" s="36"/>
      <c r="H25" s="36"/>
      <c r="I25" s="119" t="s">
        <v>26</v>
      </c>
      <c r="J25" s="105" t="s">
        <v>19</v>
      </c>
      <c r="K25" s="36"/>
      <c r="L25" s="11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32</v>
      </c>
      <c r="F26" s="36"/>
      <c r="G26" s="36"/>
      <c r="H26" s="36"/>
      <c r="I26" s="119" t="s">
        <v>28</v>
      </c>
      <c r="J26" s="105" t="s">
        <v>19</v>
      </c>
      <c r="K26" s="36"/>
      <c r="L26" s="11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117"/>
      <c r="J27" s="36"/>
      <c r="K27" s="36"/>
      <c r="L27" s="118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6" t="s">
        <v>35</v>
      </c>
      <c r="E28" s="36"/>
      <c r="F28" s="36"/>
      <c r="G28" s="36"/>
      <c r="H28" s="36"/>
      <c r="I28" s="117"/>
      <c r="J28" s="36"/>
      <c r="K28" s="36"/>
      <c r="L28" s="11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21"/>
      <c r="B29" s="122"/>
      <c r="C29" s="121"/>
      <c r="D29" s="121"/>
      <c r="E29" s="400" t="s">
        <v>19</v>
      </c>
      <c r="F29" s="400"/>
      <c r="G29" s="400"/>
      <c r="H29" s="400"/>
      <c r="I29" s="123"/>
      <c r="J29" s="121"/>
      <c r="K29" s="121"/>
      <c r="L29" s="124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117"/>
      <c r="J30" s="36"/>
      <c r="K30" s="36"/>
      <c r="L30" s="11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5"/>
      <c r="E31" s="125"/>
      <c r="F31" s="125"/>
      <c r="G31" s="125"/>
      <c r="H31" s="125"/>
      <c r="I31" s="126"/>
      <c r="J31" s="125"/>
      <c r="K31" s="125"/>
      <c r="L31" s="11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7" t="s">
        <v>37</v>
      </c>
      <c r="E32" s="36"/>
      <c r="F32" s="36"/>
      <c r="G32" s="36"/>
      <c r="H32" s="36"/>
      <c r="I32" s="117"/>
      <c r="J32" s="128">
        <f>ROUND(J94, 2)</f>
        <v>0</v>
      </c>
      <c r="K32" s="36"/>
      <c r="L32" s="11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5"/>
      <c r="E33" s="125"/>
      <c r="F33" s="125"/>
      <c r="G33" s="125"/>
      <c r="H33" s="125"/>
      <c r="I33" s="126"/>
      <c r="J33" s="125"/>
      <c r="K33" s="125"/>
      <c r="L33" s="11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9" t="s">
        <v>39</v>
      </c>
      <c r="G34" s="36"/>
      <c r="H34" s="36"/>
      <c r="I34" s="130" t="s">
        <v>38</v>
      </c>
      <c r="J34" s="129" t="s">
        <v>40</v>
      </c>
      <c r="K34" s="36"/>
      <c r="L34" s="11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31" t="s">
        <v>41</v>
      </c>
      <c r="E35" s="116" t="s">
        <v>42</v>
      </c>
      <c r="F35" s="132">
        <f>ROUND((SUM(BE94:BE179)),  2)</f>
        <v>0</v>
      </c>
      <c r="G35" s="36"/>
      <c r="H35" s="36"/>
      <c r="I35" s="133">
        <v>0.21</v>
      </c>
      <c r="J35" s="132">
        <f>ROUND(((SUM(BE94:BE179))*I35),  2)</f>
        <v>0</v>
      </c>
      <c r="K35" s="36"/>
      <c r="L35" s="11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6" t="s">
        <v>43</v>
      </c>
      <c r="F36" s="132">
        <f>ROUND((SUM(BF94:BF179)),  2)</f>
        <v>0</v>
      </c>
      <c r="G36" s="36"/>
      <c r="H36" s="36"/>
      <c r="I36" s="133">
        <v>0.15</v>
      </c>
      <c r="J36" s="132">
        <f>ROUND(((SUM(BF94:BF179))*I36),  2)</f>
        <v>0</v>
      </c>
      <c r="K36" s="36"/>
      <c r="L36" s="11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6" t="s">
        <v>44</v>
      </c>
      <c r="F37" s="132">
        <f>ROUND((SUM(BG94:BG179)),  2)</f>
        <v>0</v>
      </c>
      <c r="G37" s="36"/>
      <c r="H37" s="36"/>
      <c r="I37" s="133">
        <v>0.21</v>
      </c>
      <c r="J37" s="132">
        <f>0</f>
        <v>0</v>
      </c>
      <c r="K37" s="36"/>
      <c r="L37" s="11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6" t="s">
        <v>45</v>
      </c>
      <c r="F38" s="132">
        <f>ROUND((SUM(BH94:BH179)),  2)</f>
        <v>0</v>
      </c>
      <c r="G38" s="36"/>
      <c r="H38" s="36"/>
      <c r="I38" s="133">
        <v>0.15</v>
      </c>
      <c r="J38" s="132">
        <f>0</f>
        <v>0</v>
      </c>
      <c r="K38" s="36"/>
      <c r="L38" s="11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6" t="s">
        <v>46</v>
      </c>
      <c r="F39" s="132">
        <f>ROUND((SUM(BI94:BI179)),  2)</f>
        <v>0</v>
      </c>
      <c r="G39" s="36"/>
      <c r="H39" s="36"/>
      <c r="I39" s="133">
        <v>0</v>
      </c>
      <c r="J39" s="132">
        <f>0</f>
        <v>0</v>
      </c>
      <c r="K39" s="36"/>
      <c r="L39" s="11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117"/>
      <c r="J40" s="36"/>
      <c r="K40" s="36"/>
      <c r="L40" s="11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34"/>
      <c r="D41" s="135" t="s">
        <v>47</v>
      </c>
      <c r="E41" s="136"/>
      <c r="F41" s="136"/>
      <c r="G41" s="137" t="s">
        <v>48</v>
      </c>
      <c r="H41" s="138" t="s">
        <v>49</v>
      </c>
      <c r="I41" s="139"/>
      <c r="J41" s="140">
        <f>SUM(J32:J39)</f>
        <v>0</v>
      </c>
      <c r="K41" s="141"/>
      <c r="L41" s="11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42"/>
      <c r="C42" s="143"/>
      <c r="D42" s="143"/>
      <c r="E42" s="143"/>
      <c r="F42" s="143"/>
      <c r="G42" s="143"/>
      <c r="H42" s="143"/>
      <c r="I42" s="144"/>
      <c r="J42" s="143"/>
      <c r="K42" s="143"/>
      <c r="L42" s="11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45"/>
      <c r="C46" s="146"/>
      <c r="D46" s="146"/>
      <c r="E46" s="146"/>
      <c r="F46" s="146"/>
      <c r="G46" s="146"/>
      <c r="H46" s="146"/>
      <c r="I46" s="147"/>
      <c r="J46" s="146"/>
      <c r="K46" s="146"/>
      <c r="L46" s="11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93</v>
      </c>
      <c r="D47" s="38"/>
      <c r="E47" s="38"/>
      <c r="F47" s="38"/>
      <c r="G47" s="38"/>
      <c r="H47" s="38"/>
      <c r="I47" s="117"/>
      <c r="J47" s="38"/>
      <c r="K47" s="38"/>
      <c r="L47" s="11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117"/>
      <c r="J48" s="38"/>
      <c r="K48" s="38"/>
      <c r="L48" s="11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117"/>
      <c r="J49" s="38"/>
      <c r="K49" s="38"/>
      <c r="L49" s="11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401" t="str">
        <f>E7</f>
        <v>Oprava komunikace</v>
      </c>
      <c r="F50" s="402"/>
      <c r="G50" s="402"/>
      <c r="H50" s="402"/>
      <c r="I50" s="117"/>
      <c r="J50" s="38"/>
      <c r="K50" s="38"/>
      <c r="L50" s="11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91</v>
      </c>
      <c r="D51" s="24"/>
      <c r="E51" s="24"/>
      <c r="F51" s="24"/>
      <c r="G51" s="24"/>
      <c r="H51" s="24"/>
      <c r="I51" s="110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401" t="s">
        <v>92</v>
      </c>
      <c r="F52" s="403"/>
      <c r="G52" s="403"/>
      <c r="H52" s="403"/>
      <c r="I52" s="117"/>
      <c r="J52" s="38"/>
      <c r="K52" s="38"/>
      <c r="L52" s="11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288</v>
      </c>
      <c r="D53" s="38"/>
      <c r="E53" s="38"/>
      <c r="F53" s="38"/>
      <c r="G53" s="38"/>
      <c r="H53" s="38"/>
      <c r="I53" s="117"/>
      <c r="J53" s="38"/>
      <c r="K53" s="38"/>
      <c r="L53" s="11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50" t="str">
        <f>E11</f>
        <v>PODLOZI - Výměna podloží (aktivní zóna)</v>
      </c>
      <c r="F54" s="403"/>
      <c r="G54" s="403"/>
      <c r="H54" s="403"/>
      <c r="I54" s="117"/>
      <c r="J54" s="38"/>
      <c r="K54" s="38"/>
      <c r="L54" s="11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117"/>
      <c r="J55" s="38"/>
      <c r="K55" s="38"/>
      <c r="L55" s="11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 xml:space="preserve"> </v>
      </c>
      <c r="G56" s="38"/>
      <c r="H56" s="38"/>
      <c r="I56" s="119" t="s">
        <v>23</v>
      </c>
      <c r="J56" s="61" t="str">
        <f>IF(J14="","",J14)</f>
        <v>8. 3. 2020</v>
      </c>
      <c r="K56" s="38"/>
      <c r="L56" s="11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117"/>
      <c r="J57" s="38"/>
      <c r="K57" s="38"/>
      <c r="L57" s="11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2" customHeight="1">
      <c r="A58" s="36"/>
      <c r="B58" s="37"/>
      <c r="C58" s="31" t="s">
        <v>25</v>
      </c>
      <c r="D58" s="38"/>
      <c r="E58" s="38"/>
      <c r="F58" s="29" t="str">
        <f>E17</f>
        <v xml:space="preserve"> </v>
      </c>
      <c r="G58" s="38"/>
      <c r="H58" s="38"/>
      <c r="I58" s="119" t="s">
        <v>31</v>
      </c>
      <c r="J58" s="34" t="str">
        <f>E23</f>
        <v xml:space="preserve"> </v>
      </c>
      <c r="K58" s="38"/>
      <c r="L58" s="11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2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119" t="s">
        <v>34</v>
      </c>
      <c r="J59" s="34" t="str">
        <f>E26</f>
        <v xml:space="preserve"> </v>
      </c>
      <c r="K59" s="38"/>
      <c r="L59" s="11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117"/>
      <c r="J60" s="38"/>
      <c r="K60" s="38"/>
      <c r="L60" s="118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48" t="s">
        <v>94</v>
      </c>
      <c r="D61" s="149"/>
      <c r="E61" s="149"/>
      <c r="F61" s="149"/>
      <c r="G61" s="149"/>
      <c r="H61" s="149"/>
      <c r="I61" s="150"/>
      <c r="J61" s="151" t="s">
        <v>95</v>
      </c>
      <c r="K61" s="149"/>
      <c r="L61" s="11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117"/>
      <c r="J62" s="38"/>
      <c r="K62" s="38"/>
      <c r="L62" s="118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52" t="s">
        <v>69</v>
      </c>
      <c r="D63" s="38"/>
      <c r="E63" s="38"/>
      <c r="F63" s="38"/>
      <c r="G63" s="38"/>
      <c r="H63" s="38"/>
      <c r="I63" s="117"/>
      <c r="J63" s="79">
        <f>J94</f>
        <v>0</v>
      </c>
      <c r="K63" s="38"/>
      <c r="L63" s="118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96</v>
      </c>
    </row>
    <row r="64" spans="1:47" s="9" customFormat="1" ht="24.95" customHeight="1">
      <c r="B64" s="153"/>
      <c r="C64" s="154"/>
      <c r="D64" s="155" t="s">
        <v>97</v>
      </c>
      <c r="E64" s="156"/>
      <c r="F64" s="156"/>
      <c r="G64" s="156"/>
      <c r="H64" s="156"/>
      <c r="I64" s="157"/>
      <c r="J64" s="158">
        <f>J95</f>
        <v>0</v>
      </c>
      <c r="K64" s="154"/>
      <c r="L64" s="159"/>
    </row>
    <row r="65" spans="1:31" s="10" customFormat="1" ht="19.899999999999999" customHeight="1">
      <c r="B65" s="160"/>
      <c r="C65" s="99"/>
      <c r="D65" s="161" t="s">
        <v>98</v>
      </c>
      <c r="E65" s="162"/>
      <c r="F65" s="162"/>
      <c r="G65" s="162"/>
      <c r="H65" s="162"/>
      <c r="I65" s="163"/>
      <c r="J65" s="164">
        <f>J96</f>
        <v>0</v>
      </c>
      <c r="K65" s="99"/>
      <c r="L65" s="165"/>
    </row>
    <row r="66" spans="1:31" s="10" customFormat="1" ht="14.85" customHeight="1">
      <c r="B66" s="160"/>
      <c r="C66" s="99"/>
      <c r="D66" s="161" t="s">
        <v>100</v>
      </c>
      <c r="E66" s="162"/>
      <c r="F66" s="162"/>
      <c r="G66" s="162"/>
      <c r="H66" s="162"/>
      <c r="I66" s="163"/>
      <c r="J66" s="164">
        <f>J97</f>
        <v>0</v>
      </c>
      <c r="K66" s="99"/>
      <c r="L66" s="165"/>
    </row>
    <row r="67" spans="1:31" s="10" customFormat="1" ht="14.85" customHeight="1">
      <c r="B67" s="160"/>
      <c r="C67" s="99"/>
      <c r="D67" s="161" t="s">
        <v>101</v>
      </c>
      <c r="E67" s="162"/>
      <c r="F67" s="162"/>
      <c r="G67" s="162"/>
      <c r="H67" s="162"/>
      <c r="I67" s="163"/>
      <c r="J67" s="164">
        <f>J107</f>
        <v>0</v>
      </c>
      <c r="K67" s="99"/>
      <c r="L67" s="165"/>
    </row>
    <row r="68" spans="1:31" s="10" customFormat="1" ht="14.85" customHeight="1">
      <c r="B68" s="160"/>
      <c r="C68" s="99"/>
      <c r="D68" s="161" t="s">
        <v>102</v>
      </c>
      <c r="E68" s="162"/>
      <c r="F68" s="162"/>
      <c r="G68" s="162"/>
      <c r="H68" s="162"/>
      <c r="I68" s="163"/>
      <c r="J68" s="164">
        <f>J121</f>
        <v>0</v>
      </c>
      <c r="K68" s="99"/>
      <c r="L68" s="165"/>
    </row>
    <row r="69" spans="1:31" s="10" customFormat="1" ht="14.85" customHeight="1">
      <c r="B69" s="160"/>
      <c r="C69" s="99"/>
      <c r="D69" s="161" t="s">
        <v>290</v>
      </c>
      <c r="E69" s="162"/>
      <c r="F69" s="162"/>
      <c r="G69" s="162"/>
      <c r="H69" s="162"/>
      <c r="I69" s="163"/>
      <c r="J69" s="164">
        <f>J140</f>
        <v>0</v>
      </c>
      <c r="K69" s="99"/>
      <c r="L69" s="165"/>
    </row>
    <row r="70" spans="1:31" s="10" customFormat="1" ht="19.899999999999999" customHeight="1">
      <c r="B70" s="160"/>
      <c r="C70" s="99"/>
      <c r="D70" s="161" t="s">
        <v>103</v>
      </c>
      <c r="E70" s="162"/>
      <c r="F70" s="162"/>
      <c r="G70" s="162"/>
      <c r="H70" s="162"/>
      <c r="I70" s="163"/>
      <c r="J70" s="164">
        <f>J150</f>
        <v>0</v>
      </c>
      <c r="K70" s="99"/>
      <c r="L70" s="165"/>
    </row>
    <row r="71" spans="1:31" s="10" customFormat="1" ht="19.899999999999999" customHeight="1">
      <c r="B71" s="160"/>
      <c r="C71" s="99"/>
      <c r="D71" s="161" t="s">
        <v>105</v>
      </c>
      <c r="E71" s="162"/>
      <c r="F71" s="162"/>
      <c r="G71" s="162"/>
      <c r="H71" s="162"/>
      <c r="I71" s="163"/>
      <c r="J71" s="164">
        <f>J167</f>
        <v>0</v>
      </c>
      <c r="K71" s="99"/>
      <c r="L71" s="165"/>
    </row>
    <row r="72" spans="1:31" s="10" customFormat="1" ht="19.899999999999999" customHeight="1">
      <c r="B72" s="160"/>
      <c r="C72" s="99"/>
      <c r="D72" s="161" t="s">
        <v>108</v>
      </c>
      <c r="E72" s="162"/>
      <c r="F72" s="162"/>
      <c r="G72" s="162"/>
      <c r="H72" s="162"/>
      <c r="I72" s="163"/>
      <c r="J72" s="164">
        <f>J178</f>
        <v>0</v>
      </c>
      <c r="K72" s="99"/>
      <c r="L72" s="165"/>
    </row>
    <row r="73" spans="1:31" s="2" customFormat="1" ht="21.75" customHeight="1">
      <c r="A73" s="36"/>
      <c r="B73" s="37"/>
      <c r="C73" s="38"/>
      <c r="D73" s="38"/>
      <c r="E73" s="38"/>
      <c r="F73" s="38"/>
      <c r="G73" s="38"/>
      <c r="H73" s="38"/>
      <c r="I73" s="117"/>
      <c r="J73" s="38"/>
      <c r="K73" s="38"/>
      <c r="L73" s="11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49"/>
      <c r="C74" s="50"/>
      <c r="D74" s="50"/>
      <c r="E74" s="50"/>
      <c r="F74" s="50"/>
      <c r="G74" s="50"/>
      <c r="H74" s="50"/>
      <c r="I74" s="144"/>
      <c r="J74" s="50"/>
      <c r="K74" s="50"/>
      <c r="L74" s="11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8" spans="1:31" s="2" customFormat="1" ht="6.95" customHeight="1">
      <c r="A78" s="36"/>
      <c r="B78" s="51"/>
      <c r="C78" s="52"/>
      <c r="D78" s="52"/>
      <c r="E78" s="52"/>
      <c r="F78" s="52"/>
      <c r="G78" s="52"/>
      <c r="H78" s="52"/>
      <c r="I78" s="147"/>
      <c r="J78" s="52"/>
      <c r="K78" s="52"/>
      <c r="L78" s="11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24.95" customHeight="1">
      <c r="A79" s="36"/>
      <c r="B79" s="37"/>
      <c r="C79" s="25" t="s">
        <v>110</v>
      </c>
      <c r="D79" s="38"/>
      <c r="E79" s="38"/>
      <c r="F79" s="38"/>
      <c r="G79" s="38"/>
      <c r="H79" s="38"/>
      <c r="I79" s="117"/>
      <c r="J79" s="38"/>
      <c r="K79" s="38"/>
      <c r="L79" s="11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117"/>
      <c r="J80" s="38"/>
      <c r="K80" s="38"/>
      <c r="L80" s="11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3" s="2" customFormat="1" ht="12" customHeight="1">
      <c r="A81" s="36"/>
      <c r="B81" s="37"/>
      <c r="C81" s="31" t="s">
        <v>16</v>
      </c>
      <c r="D81" s="38"/>
      <c r="E81" s="38"/>
      <c r="F81" s="38"/>
      <c r="G81" s="38"/>
      <c r="H81" s="38"/>
      <c r="I81" s="117"/>
      <c r="J81" s="38"/>
      <c r="K81" s="38"/>
      <c r="L81" s="11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3" s="2" customFormat="1" ht="16.5" customHeight="1">
      <c r="A82" s="36"/>
      <c r="B82" s="37"/>
      <c r="C82" s="38"/>
      <c r="D82" s="38"/>
      <c r="E82" s="401" t="str">
        <f>E7</f>
        <v>Oprava komunikace</v>
      </c>
      <c r="F82" s="402"/>
      <c r="G82" s="402"/>
      <c r="H82" s="402"/>
      <c r="I82" s="117"/>
      <c r="J82" s="38"/>
      <c r="K82" s="38"/>
      <c r="L82" s="11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1" customFormat="1" ht="12" customHeight="1">
      <c r="B83" s="23"/>
      <c r="C83" s="31" t="s">
        <v>91</v>
      </c>
      <c r="D83" s="24"/>
      <c r="E83" s="24"/>
      <c r="F83" s="24"/>
      <c r="G83" s="24"/>
      <c r="H83" s="24"/>
      <c r="I83" s="110"/>
      <c r="J83" s="24"/>
      <c r="K83" s="24"/>
      <c r="L83" s="22"/>
    </row>
    <row r="84" spans="1:63" s="2" customFormat="1" ht="16.5" customHeight="1">
      <c r="A84" s="36"/>
      <c r="B84" s="37"/>
      <c r="C84" s="38"/>
      <c r="D84" s="38"/>
      <c r="E84" s="401" t="s">
        <v>92</v>
      </c>
      <c r="F84" s="403"/>
      <c r="G84" s="403"/>
      <c r="H84" s="403"/>
      <c r="I84" s="117"/>
      <c r="J84" s="38"/>
      <c r="K84" s="38"/>
      <c r="L84" s="11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3" s="2" customFormat="1" ht="12" customHeight="1">
      <c r="A85" s="36"/>
      <c r="B85" s="37"/>
      <c r="C85" s="31" t="s">
        <v>288</v>
      </c>
      <c r="D85" s="38"/>
      <c r="E85" s="38"/>
      <c r="F85" s="38"/>
      <c r="G85" s="38"/>
      <c r="H85" s="38"/>
      <c r="I85" s="117"/>
      <c r="J85" s="38"/>
      <c r="K85" s="38"/>
      <c r="L85" s="11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3" s="2" customFormat="1" ht="16.5" customHeight="1">
      <c r="A86" s="36"/>
      <c r="B86" s="37"/>
      <c r="C86" s="38"/>
      <c r="D86" s="38"/>
      <c r="E86" s="350" t="str">
        <f>E11</f>
        <v>PODLOZI - Výměna podloží (aktivní zóna)</v>
      </c>
      <c r="F86" s="403"/>
      <c r="G86" s="403"/>
      <c r="H86" s="403"/>
      <c r="I86" s="117"/>
      <c r="J86" s="38"/>
      <c r="K86" s="38"/>
      <c r="L86" s="11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6.95" customHeight="1">
      <c r="A87" s="36"/>
      <c r="B87" s="37"/>
      <c r="C87" s="38"/>
      <c r="D87" s="38"/>
      <c r="E87" s="38"/>
      <c r="F87" s="38"/>
      <c r="G87" s="38"/>
      <c r="H87" s="38"/>
      <c r="I87" s="117"/>
      <c r="J87" s="38"/>
      <c r="K87" s="38"/>
      <c r="L87" s="11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12" customHeight="1">
      <c r="A88" s="36"/>
      <c r="B88" s="37"/>
      <c r="C88" s="31" t="s">
        <v>21</v>
      </c>
      <c r="D88" s="38"/>
      <c r="E88" s="38"/>
      <c r="F88" s="29" t="str">
        <f>F14</f>
        <v xml:space="preserve"> </v>
      </c>
      <c r="G88" s="38"/>
      <c r="H88" s="38"/>
      <c r="I88" s="119" t="s">
        <v>23</v>
      </c>
      <c r="J88" s="61" t="str">
        <f>IF(J14="","",J14)</f>
        <v>8. 3. 2020</v>
      </c>
      <c r="K88" s="38"/>
      <c r="L88" s="11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6.95" customHeight="1">
      <c r="A89" s="36"/>
      <c r="B89" s="37"/>
      <c r="C89" s="38"/>
      <c r="D89" s="38"/>
      <c r="E89" s="38"/>
      <c r="F89" s="38"/>
      <c r="G89" s="38"/>
      <c r="H89" s="38"/>
      <c r="I89" s="117"/>
      <c r="J89" s="38"/>
      <c r="K89" s="38"/>
      <c r="L89" s="11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15.2" customHeight="1">
      <c r="A90" s="36"/>
      <c r="B90" s="37"/>
      <c r="C90" s="31" t="s">
        <v>25</v>
      </c>
      <c r="D90" s="38"/>
      <c r="E90" s="38"/>
      <c r="F90" s="29" t="str">
        <f>E17</f>
        <v xml:space="preserve"> </v>
      </c>
      <c r="G90" s="38"/>
      <c r="H90" s="38"/>
      <c r="I90" s="119" t="s">
        <v>31</v>
      </c>
      <c r="J90" s="34" t="str">
        <f>E23</f>
        <v xml:space="preserve"> </v>
      </c>
      <c r="K90" s="38"/>
      <c r="L90" s="11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15.2" customHeight="1">
      <c r="A91" s="36"/>
      <c r="B91" s="37"/>
      <c r="C91" s="31" t="s">
        <v>29</v>
      </c>
      <c r="D91" s="38"/>
      <c r="E91" s="38"/>
      <c r="F91" s="29" t="str">
        <f>IF(E20="","",E20)</f>
        <v>Vyplň údaj</v>
      </c>
      <c r="G91" s="38"/>
      <c r="H91" s="38"/>
      <c r="I91" s="119" t="s">
        <v>34</v>
      </c>
      <c r="J91" s="34" t="str">
        <f>E26</f>
        <v xml:space="preserve"> </v>
      </c>
      <c r="K91" s="38"/>
      <c r="L91" s="11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10.35" customHeight="1">
      <c r="A92" s="36"/>
      <c r="B92" s="37"/>
      <c r="C92" s="38"/>
      <c r="D92" s="38"/>
      <c r="E92" s="38"/>
      <c r="F92" s="38"/>
      <c r="G92" s="38"/>
      <c r="H92" s="38"/>
      <c r="I92" s="117"/>
      <c r="J92" s="38"/>
      <c r="K92" s="38"/>
      <c r="L92" s="11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11" customFormat="1" ht="29.25" customHeight="1">
      <c r="A93" s="166"/>
      <c r="B93" s="167"/>
      <c r="C93" s="168" t="s">
        <v>111</v>
      </c>
      <c r="D93" s="169" t="s">
        <v>56</v>
      </c>
      <c r="E93" s="169" t="s">
        <v>52</v>
      </c>
      <c r="F93" s="169" t="s">
        <v>53</v>
      </c>
      <c r="G93" s="169" t="s">
        <v>112</v>
      </c>
      <c r="H93" s="169" t="s">
        <v>113</v>
      </c>
      <c r="I93" s="170" t="s">
        <v>114</v>
      </c>
      <c r="J93" s="169" t="s">
        <v>95</v>
      </c>
      <c r="K93" s="171" t="s">
        <v>115</v>
      </c>
      <c r="L93" s="172"/>
      <c r="M93" s="70" t="s">
        <v>19</v>
      </c>
      <c r="N93" s="71" t="s">
        <v>41</v>
      </c>
      <c r="O93" s="71" t="s">
        <v>116</v>
      </c>
      <c r="P93" s="71" t="s">
        <v>117</v>
      </c>
      <c r="Q93" s="71" t="s">
        <v>118</v>
      </c>
      <c r="R93" s="71" t="s">
        <v>119</v>
      </c>
      <c r="S93" s="71" t="s">
        <v>120</v>
      </c>
      <c r="T93" s="72" t="s">
        <v>121</v>
      </c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</row>
    <row r="94" spans="1:63" s="2" customFormat="1" ht="22.9" customHeight="1">
      <c r="A94" s="36"/>
      <c r="B94" s="37"/>
      <c r="C94" s="77" t="s">
        <v>122</v>
      </c>
      <c r="D94" s="38"/>
      <c r="E94" s="38"/>
      <c r="F94" s="38"/>
      <c r="G94" s="38"/>
      <c r="H94" s="38"/>
      <c r="I94" s="117"/>
      <c r="J94" s="173">
        <f>BK94</f>
        <v>0</v>
      </c>
      <c r="K94" s="38"/>
      <c r="L94" s="41"/>
      <c r="M94" s="73"/>
      <c r="N94" s="174"/>
      <c r="O94" s="74"/>
      <c r="P94" s="175">
        <f>P95</f>
        <v>0</v>
      </c>
      <c r="Q94" s="74"/>
      <c r="R94" s="175">
        <f>R95</f>
        <v>323.760651</v>
      </c>
      <c r="S94" s="74"/>
      <c r="T94" s="176">
        <f>T95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70</v>
      </c>
      <c r="AU94" s="19" t="s">
        <v>96</v>
      </c>
      <c r="BK94" s="177">
        <f>BK95</f>
        <v>0</v>
      </c>
    </row>
    <row r="95" spans="1:63" s="12" customFormat="1" ht="25.9" customHeight="1">
      <c r="B95" s="178"/>
      <c r="C95" s="179"/>
      <c r="D95" s="180" t="s">
        <v>70</v>
      </c>
      <c r="E95" s="181" t="s">
        <v>123</v>
      </c>
      <c r="F95" s="181" t="s">
        <v>124</v>
      </c>
      <c r="G95" s="179"/>
      <c r="H95" s="179"/>
      <c r="I95" s="182"/>
      <c r="J95" s="183">
        <f>BK95</f>
        <v>0</v>
      </c>
      <c r="K95" s="179"/>
      <c r="L95" s="184"/>
      <c r="M95" s="185"/>
      <c r="N95" s="186"/>
      <c r="O95" s="186"/>
      <c r="P95" s="187">
        <f>P96+P150+P167+P178</f>
        <v>0</v>
      </c>
      <c r="Q95" s="186"/>
      <c r="R95" s="187">
        <f>R96+R150+R167+R178</f>
        <v>323.760651</v>
      </c>
      <c r="S95" s="186"/>
      <c r="T95" s="188">
        <f>T96+T150+T167+T178</f>
        <v>0</v>
      </c>
      <c r="AR95" s="189" t="s">
        <v>78</v>
      </c>
      <c r="AT95" s="190" t="s">
        <v>70</v>
      </c>
      <c r="AU95" s="190" t="s">
        <v>71</v>
      </c>
      <c r="AY95" s="189" t="s">
        <v>125</v>
      </c>
      <c r="BK95" s="191">
        <f>BK96+BK150+BK167+BK178</f>
        <v>0</v>
      </c>
    </row>
    <row r="96" spans="1:63" s="12" customFormat="1" ht="22.9" customHeight="1">
      <c r="B96" s="178"/>
      <c r="C96" s="179"/>
      <c r="D96" s="180" t="s">
        <v>70</v>
      </c>
      <c r="E96" s="192" t="s">
        <v>78</v>
      </c>
      <c r="F96" s="192" t="s">
        <v>126</v>
      </c>
      <c r="G96" s="179"/>
      <c r="H96" s="179"/>
      <c r="I96" s="182"/>
      <c r="J96" s="193">
        <f>BK96</f>
        <v>0</v>
      </c>
      <c r="K96" s="179"/>
      <c r="L96" s="184"/>
      <c r="M96" s="185"/>
      <c r="N96" s="186"/>
      <c r="O96" s="186"/>
      <c r="P96" s="187">
        <f>P97+P107+P121+P140</f>
        <v>0</v>
      </c>
      <c r="Q96" s="186"/>
      <c r="R96" s="187">
        <f>R97+R107+R121+R140</f>
        <v>0</v>
      </c>
      <c r="S96" s="186"/>
      <c r="T96" s="188">
        <f>T97+T107+T121+T140</f>
        <v>0</v>
      </c>
      <c r="AR96" s="189" t="s">
        <v>78</v>
      </c>
      <c r="AT96" s="190" t="s">
        <v>70</v>
      </c>
      <c r="AU96" s="190" t="s">
        <v>78</v>
      </c>
      <c r="AY96" s="189" t="s">
        <v>125</v>
      </c>
      <c r="BK96" s="191">
        <f>BK97+BK107+BK121+BK140</f>
        <v>0</v>
      </c>
    </row>
    <row r="97" spans="1:65" s="12" customFormat="1" ht="20.85" customHeight="1">
      <c r="B97" s="178"/>
      <c r="C97" s="179"/>
      <c r="D97" s="180" t="s">
        <v>70</v>
      </c>
      <c r="E97" s="192" t="s">
        <v>161</v>
      </c>
      <c r="F97" s="192" t="s">
        <v>162</v>
      </c>
      <c r="G97" s="179"/>
      <c r="H97" s="179"/>
      <c r="I97" s="182"/>
      <c r="J97" s="193">
        <f>BK97</f>
        <v>0</v>
      </c>
      <c r="K97" s="179"/>
      <c r="L97" s="184"/>
      <c r="M97" s="185"/>
      <c r="N97" s="186"/>
      <c r="O97" s="186"/>
      <c r="P97" s="187">
        <f>SUM(P98:P106)</f>
        <v>0</v>
      </c>
      <c r="Q97" s="186"/>
      <c r="R97" s="187">
        <f>SUM(R98:R106)</f>
        <v>0</v>
      </c>
      <c r="S97" s="186"/>
      <c r="T97" s="188">
        <f>SUM(T98:T106)</f>
        <v>0</v>
      </c>
      <c r="AR97" s="189" t="s">
        <v>78</v>
      </c>
      <c r="AT97" s="190" t="s">
        <v>70</v>
      </c>
      <c r="AU97" s="190" t="s">
        <v>80</v>
      </c>
      <c r="AY97" s="189" t="s">
        <v>125</v>
      </c>
      <c r="BK97" s="191">
        <f>SUM(BK98:BK106)</f>
        <v>0</v>
      </c>
    </row>
    <row r="98" spans="1:65" s="2" customFormat="1" ht="16.5" customHeight="1">
      <c r="A98" s="36"/>
      <c r="B98" s="37"/>
      <c r="C98" s="194" t="s">
        <v>78</v>
      </c>
      <c r="D98" s="194" t="s">
        <v>129</v>
      </c>
      <c r="E98" s="195" t="s">
        <v>291</v>
      </c>
      <c r="F98" s="196" t="s">
        <v>292</v>
      </c>
      <c r="G98" s="197" t="s">
        <v>157</v>
      </c>
      <c r="H98" s="198">
        <v>151.5</v>
      </c>
      <c r="I98" s="199"/>
      <c r="J98" s="200">
        <f>ROUND(I98*H98,2)</f>
        <v>0</v>
      </c>
      <c r="K98" s="196" t="s">
        <v>133</v>
      </c>
      <c r="L98" s="41"/>
      <c r="M98" s="201" t="s">
        <v>19</v>
      </c>
      <c r="N98" s="202" t="s">
        <v>42</v>
      </c>
      <c r="O98" s="66"/>
      <c r="P98" s="203">
        <f>O98*H98</f>
        <v>0</v>
      </c>
      <c r="Q98" s="203">
        <v>0</v>
      </c>
      <c r="R98" s="203">
        <f>Q98*H98</f>
        <v>0</v>
      </c>
      <c r="S98" s="203">
        <v>0</v>
      </c>
      <c r="T98" s="204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205" t="s">
        <v>134</v>
      </c>
      <c r="AT98" s="205" t="s">
        <v>129</v>
      </c>
      <c r="AU98" s="205" t="s">
        <v>135</v>
      </c>
      <c r="AY98" s="19" t="s">
        <v>125</v>
      </c>
      <c r="BE98" s="206">
        <f>IF(N98="základní",J98,0)</f>
        <v>0</v>
      </c>
      <c r="BF98" s="206">
        <f>IF(N98="snížená",J98,0)</f>
        <v>0</v>
      </c>
      <c r="BG98" s="206">
        <f>IF(N98="zákl. přenesená",J98,0)</f>
        <v>0</v>
      </c>
      <c r="BH98" s="206">
        <f>IF(N98="sníž. přenesená",J98,0)</f>
        <v>0</v>
      </c>
      <c r="BI98" s="206">
        <f>IF(N98="nulová",J98,0)</f>
        <v>0</v>
      </c>
      <c r="BJ98" s="19" t="s">
        <v>78</v>
      </c>
      <c r="BK98" s="206">
        <f>ROUND(I98*H98,2)</f>
        <v>0</v>
      </c>
      <c r="BL98" s="19" t="s">
        <v>134</v>
      </c>
      <c r="BM98" s="205" t="s">
        <v>293</v>
      </c>
    </row>
    <row r="99" spans="1:65" s="2" customFormat="1" ht="68.25">
      <c r="A99" s="36"/>
      <c r="B99" s="37"/>
      <c r="C99" s="38"/>
      <c r="D99" s="207" t="s">
        <v>137</v>
      </c>
      <c r="E99" s="38"/>
      <c r="F99" s="208" t="s">
        <v>294</v>
      </c>
      <c r="G99" s="38"/>
      <c r="H99" s="38"/>
      <c r="I99" s="117"/>
      <c r="J99" s="38"/>
      <c r="K99" s="38"/>
      <c r="L99" s="41"/>
      <c r="M99" s="209"/>
      <c r="N99" s="210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137</v>
      </c>
      <c r="AU99" s="19" t="s">
        <v>135</v>
      </c>
    </row>
    <row r="100" spans="1:65" s="14" customFormat="1" ht="11.25">
      <c r="B100" s="221"/>
      <c r="C100" s="222"/>
      <c r="D100" s="207" t="s">
        <v>139</v>
      </c>
      <c r="E100" s="223" t="s">
        <v>19</v>
      </c>
      <c r="F100" s="224" t="s">
        <v>295</v>
      </c>
      <c r="G100" s="222"/>
      <c r="H100" s="225">
        <v>119.5</v>
      </c>
      <c r="I100" s="226"/>
      <c r="J100" s="222"/>
      <c r="K100" s="222"/>
      <c r="L100" s="227"/>
      <c r="M100" s="228"/>
      <c r="N100" s="229"/>
      <c r="O100" s="229"/>
      <c r="P100" s="229"/>
      <c r="Q100" s="229"/>
      <c r="R100" s="229"/>
      <c r="S100" s="229"/>
      <c r="T100" s="230"/>
      <c r="AT100" s="231" t="s">
        <v>139</v>
      </c>
      <c r="AU100" s="231" t="s">
        <v>135</v>
      </c>
      <c r="AV100" s="14" t="s">
        <v>80</v>
      </c>
      <c r="AW100" s="14" t="s">
        <v>33</v>
      </c>
      <c r="AX100" s="14" t="s">
        <v>71</v>
      </c>
      <c r="AY100" s="231" t="s">
        <v>125</v>
      </c>
    </row>
    <row r="101" spans="1:65" s="15" customFormat="1" ht="11.25">
      <c r="B101" s="232"/>
      <c r="C101" s="233"/>
      <c r="D101" s="207" t="s">
        <v>139</v>
      </c>
      <c r="E101" s="234" t="s">
        <v>19</v>
      </c>
      <c r="F101" s="235" t="s">
        <v>146</v>
      </c>
      <c r="G101" s="233"/>
      <c r="H101" s="236">
        <v>119.5</v>
      </c>
      <c r="I101" s="237"/>
      <c r="J101" s="233"/>
      <c r="K101" s="233"/>
      <c r="L101" s="238"/>
      <c r="M101" s="239"/>
      <c r="N101" s="240"/>
      <c r="O101" s="240"/>
      <c r="P101" s="240"/>
      <c r="Q101" s="240"/>
      <c r="R101" s="240"/>
      <c r="S101" s="240"/>
      <c r="T101" s="241"/>
      <c r="AT101" s="242" t="s">
        <v>139</v>
      </c>
      <c r="AU101" s="242" t="s">
        <v>135</v>
      </c>
      <c r="AV101" s="15" t="s">
        <v>135</v>
      </c>
      <c r="AW101" s="15" t="s">
        <v>33</v>
      </c>
      <c r="AX101" s="15" t="s">
        <v>71</v>
      </c>
      <c r="AY101" s="242" t="s">
        <v>125</v>
      </c>
    </row>
    <row r="102" spans="1:65" s="14" customFormat="1" ht="11.25">
      <c r="B102" s="221"/>
      <c r="C102" s="222"/>
      <c r="D102" s="207" t="s">
        <v>139</v>
      </c>
      <c r="E102" s="223" t="s">
        <v>19</v>
      </c>
      <c r="F102" s="224" t="s">
        <v>296</v>
      </c>
      <c r="G102" s="222"/>
      <c r="H102" s="225">
        <v>13.75</v>
      </c>
      <c r="I102" s="226"/>
      <c r="J102" s="222"/>
      <c r="K102" s="222"/>
      <c r="L102" s="227"/>
      <c r="M102" s="228"/>
      <c r="N102" s="229"/>
      <c r="O102" s="229"/>
      <c r="P102" s="229"/>
      <c r="Q102" s="229"/>
      <c r="R102" s="229"/>
      <c r="S102" s="229"/>
      <c r="T102" s="230"/>
      <c r="AT102" s="231" t="s">
        <v>139</v>
      </c>
      <c r="AU102" s="231" t="s">
        <v>135</v>
      </c>
      <c r="AV102" s="14" t="s">
        <v>80</v>
      </c>
      <c r="AW102" s="14" t="s">
        <v>33</v>
      </c>
      <c r="AX102" s="14" t="s">
        <v>71</v>
      </c>
      <c r="AY102" s="231" t="s">
        <v>125</v>
      </c>
    </row>
    <row r="103" spans="1:65" s="15" customFormat="1" ht="11.25">
      <c r="B103" s="232"/>
      <c r="C103" s="233"/>
      <c r="D103" s="207" t="s">
        <v>139</v>
      </c>
      <c r="E103" s="234" t="s">
        <v>19</v>
      </c>
      <c r="F103" s="235" t="s">
        <v>146</v>
      </c>
      <c r="G103" s="233"/>
      <c r="H103" s="236">
        <v>13.75</v>
      </c>
      <c r="I103" s="237"/>
      <c r="J103" s="233"/>
      <c r="K103" s="233"/>
      <c r="L103" s="238"/>
      <c r="M103" s="239"/>
      <c r="N103" s="240"/>
      <c r="O103" s="240"/>
      <c r="P103" s="240"/>
      <c r="Q103" s="240"/>
      <c r="R103" s="240"/>
      <c r="S103" s="240"/>
      <c r="T103" s="241"/>
      <c r="AT103" s="242" t="s">
        <v>139</v>
      </c>
      <c r="AU103" s="242" t="s">
        <v>135</v>
      </c>
      <c r="AV103" s="15" t="s">
        <v>135</v>
      </c>
      <c r="AW103" s="15" t="s">
        <v>33</v>
      </c>
      <c r="AX103" s="15" t="s">
        <v>71</v>
      </c>
      <c r="AY103" s="242" t="s">
        <v>125</v>
      </c>
    </row>
    <row r="104" spans="1:65" s="14" customFormat="1" ht="11.25">
      <c r="B104" s="221"/>
      <c r="C104" s="222"/>
      <c r="D104" s="207" t="s">
        <v>139</v>
      </c>
      <c r="E104" s="223" t="s">
        <v>19</v>
      </c>
      <c r="F104" s="224" t="s">
        <v>297</v>
      </c>
      <c r="G104" s="222"/>
      <c r="H104" s="225">
        <v>18.25</v>
      </c>
      <c r="I104" s="226"/>
      <c r="J104" s="222"/>
      <c r="K104" s="222"/>
      <c r="L104" s="227"/>
      <c r="M104" s="228"/>
      <c r="N104" s="229"/>
      <c r="O104" s="229"/>
      <c r="P104" s="229"/>
      <c r="Q104" s="229"/>
      <c r="R104" s="229"/>
      <c r="S104" s="229"/>
      <c r="T104" s="230"/>
      <c r="AT104" s="231" t="s">
        <v>139</v>
      </c>
      <c r="AU104" s="231" t="s">
        <v>135</v>
      </c>
      <c r="AV104" s="14" t="s">
        <v>80</v>
      </c>
      <c r="AW104" s="14" t="s">
        <v>33</v>
      </c>
      <c r="AX104" s="14" t="s">
        <v>71</v>
      </c>
      <c r="AY104" s="231" t="s">
        <v>125</v>
      </c>
    </row>
    <row r="105" spans="1:65" s="15" customFormat="1" ht="11.25">
      <c r="B105" s="232"/>
      <c r="C105" s="233"/>
      <c r="D105" s="207" t="s">
        <v>139</v>
      </c>
      <c r="E105" s="234" t="s">
        <v>19</v>
      </c>
      <c r="F105" s="235" t="s">
        <v>146</v>
      </c>
      <c r="G105" s="233"/>
      <c r="H105" s="236">
        <v>18.25</v>
      </c>
      <c r="I105" s="237"/>
      <c r="J105" s="233"/>
      <c r="K105" s="233"/>
      <c r="L105" s="238"/>
      <c r="M105" s="239"/>
      <c r="N105" s="240"/>
      <c r="O105" s="240"/>
      <c r="P105" s="240"/>
      <c r="Q105" s="240"/>
      <c r="R105" s="240"/>
      <c r="S105" s="240"/>
      <c r="T105" s="241"/>
      <c r="AT105" s="242" t="s">
        <v>139</v>
      </c>
      <c r="AU105" s="242" t="s">
        <v>135</v>
      </c>
      <c r="AV105" s="15" t="s">
        <v>135</v>
      </c>
      <c r="AW105" s="15" t="s">
        <v>33</v>
      </c>
      <c r="AX105" s="15" t="s">
        <v>71</v>
      </c>
      <c r="AY105" s="242" t="s">
        <v>125</v>
      </c>
    </row>
    <row r="106" spans="1:65" s="16" customFormat="1" ht="11.25">
      <c r="B106" s="243"/>
      <c r="C106" s="244"/>
      <c r="D106" s="207" t="s">
        <v>139</v>
      </c>
      <c r="E106" s="245" t="s">
        <v>19</v>
      </c>
      <c r="F106" s="246" t="s">
        <v>147</v>
      </c>
      <c r="G106" s="244"/>
      <c r="H106" s="247">
        <v>151.5</v>
      </c>
      <c r="I106" s="248"/>
      <c r="J106" s="244"/>
      <c r="K106" s="244"/>
      <c r="L106" s="249"/>
      <c r="M106" s="250"/>
      <c r="N106" s="251"/>
      <c r="O106" s="251"/>
      <c r="P106" s="251"/>
      <c r="Q106" s="251"/>
      <c r="R106" s="251"/>
      <c r="S106" s="251"/>
      <c r="T106" s="252"/>
      <c r="AT106" s="253" t="s">
        <v>139</v>
      </c>
      <c r="AU106" s="253" t="s">
        <v>135</v>
      </c>
      <c r="AV106" s="16" t="s">
        <v>134</v>
      </c>
      <c r="AW106" s="16" t="s">
        <v>33</v>
      </c>
      <c r="AX106" s="16" t="s">
        <v>78</v>
      </c>
      <c r="AY106" s="253" t="s">
        <v>125</v>
      </c>
    </row>
    <row r="107" spans="1:65" s="12" customFormat="1" ht="20.85" customHeight="1">
      <c r="B107" s="178"/>
      <c r="C107" s="179"/>
      <c r="D107" s="180" t="s">
        <v>70</v>
      </c>
      <c r="E107" s="192" t="s">
        <v>168</v>
      </c>
      <c r="F107" s="192" t="s">
        <v>169</v>
      </c>
      <c r="G107" s="179"/>
      <c r="H107" s="179"/>
      <c r="I107" s="182"/>
      <c r="J107" s="193">
        <f>BK107</f>
        <v>0</v>
      </c>
      <c r="K107" s="179"/>
      <c r="L107" s="184"/>
      <c r="M107" s="185"/>
      <c r="N107" s="186"/>
      <c r="O107" s="186"/>
      <c r="P107" s="187">
        <f>SUM(P108:P120)</f>
        <v>0</v>
      </c>
      <c r="Q107" s="186"/>
      <c r="R107" s="187">
        <f>SUM(R108:R120)</f>
        <v>0</v>
      </c>
      <c r="S107" s="186"/>
      <c r="T107" s="188">
        <f>SUM(T108:T120)</f>
        <v>0</v>
      </c>
      <c r="AR107" s="189" t="s">
        <v>78</v>
      </c>
      <c r="AT107" s="190" t="s">
        <v>70</v>
      </c>
      <c r="AU107" s="190" t="s">
        <v>80</v>
      </c>
      <c r="AY107" s="189" t="s">
        <v>125</v>
      </c>
      <c r="BK107" s="191">
        <f>SUM(BK108:BK120)</f>
        <v>0</v>
      </c>
    </row>
    <row r="108" spans="1:65" s="2" customFormat="1" ht="33" customHeight="1">
      <c r="A108" s="36"/>
      <c r="B108" s="37"/>
      <c r="C108" s="194" t="s">
        <v>80</v>
      </c>
      <c r="D108" s="194" t="s">
        <v>129</v>
      </c>
      <c r="E108" s="195" t="s">
        <v>171</v>
      </c>
      <c r="F108" s="196" t="s">
        <v>172</v>
      </c>
      <c r="G108" s="197" t="s">
        <v>157</v>
      </c>
      <c r="H108" s="198">
        <v>151.5</v>
      </c>
      <c r="I108" s="199"/>
      <c r="J108" s="200">
        <f>ROUND(I108*H108,2)</f>
        <v>0</v>
      </c>
      <c r="K108" s="196" t="s">
        <v>133</v>
      </c>
      <c r="L108" s="41"/>
      <c r="M108" s="201" t="s">
        <v>19</v>
      </c>
      <c r="N108" s="202" t="s">
        <v>42</v>
      </c>
      <c r="O108" s="66"/>
      <c r="P108" s="203">
        <f>O108*H108</f>
        <v>0</v>
      </c>
      <c r="Q108" s="203">
        <v>0</v>
      </c>
      <c r="R108" s="203">
        <f>Q108*H108</f>
        <v>0</v>
      </c>
      <c r="S108" s="203">
        <v>0</v>
      </c>
      <c r="T108" s="204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205" t="s">
        <v>168</v>
      </c>
      <c r="AT108" s="205" t="s">
        <v>129</v>
      </c>
      <c r="AU108" s="205" t="s">
        <v>135</v>
      </c>
      <c r="AY108" s="19" t="s">
        <v>125</v>
      </c>
      <c r="BE108" s="206">
        <f>IF(N108="základní",J108,0)</f>
        <v>0</v>
      </c>
      <c r="BF108" s="206">
        <f>IF(N108="snížená",J108,0)</f>
        <v>0</v>
      </c>
      <c r="BG108" s="206">
        <f>IF(N108="zákl. přenesená",J108,0)</f>
        <v>0</v>
      </c>
      <c r="BH108" s="206">
        <f>IF(N108="sníž. přenesená",J108,0)</f>
        <v>0</v>
      </c>
      <c r="BI108" s="206">
        <f>IF(N108="nulová",J108,0)</f>
        <v>0</v>
      </c>
      <c r="BJ108" s="19" t="s">
        <v>78</v>
      </c>
      <c r="BK108" s="206">
        <f>ROUND(I108*H108,2)</f>
        <v>0</v>
      </c>
      <c r="BL108" s="19" t="s">
        <v>168</v>
      </c>
      <c r="BM108" s="205" t="s">
        <v>298</v>
      </c>
    </row>
    <row r="109" spans="1:65" s="2" customFormat="1" ht="58.5">
      <c r="A109" s="36"/>
      <c r="B109" s="37"/>
      <c r="C109" s="38"/>
      <c r="D109" s="207" t="s">
        <v>137</v>
      </c>
      <c r="E109" s="38"/>
      <c r="F109" s="208" t="s">
        <v>174</v>
      </c>
      <c r="G109" s="38"/>
      <c r="H109" s="38"/>
      <c r="I109" s="117"/>
      <c r="J109" s="38"/>
      <c r="K109" s="38"/>
      <c r="L109" s="41"/>
      <c r="M109" s="209"/>
      <c r="N109" s="210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137</v>
      </c>
      <c r="AU109" s="19" t="s">
        <v>135</v>
      </c>
    </row>
    <row r="110" spans="1:65" s="14" customFormat="1" ht="11.25">
      <c r="B110" s="221"/>
      <c r="C110" s="222"/>
      <c r="D110" s="207" t="s">
        <v>139</v>
      </c>
      <c r="E110" s="223" t="s">
        <v>19</v>
      </c>
      <c r="F110" s="224" t="s">
        <v>295</v>
      </c>
      <c r="G110" s="222"/>
      <c r="H110" s="225">
        <v>119.5</v>
      </c>
      <c r="I110" s="226"/>
      <c r="J110" s="222"/>
      <c r="K110" s="222"/>
      <c r="L110" s="227"/>
      <c r="M110" s="228"/>
      <c r="N110" s="229"/>
      <c r="O110" s="229"/>
      <c r="P110" s="229"/>
      <c r="Q110" s="229"/>
      <c r="R110" s="229"/>
      <c r="S110" s="229"/>
      <c r="T110" s="230"/>
      <c r="AT110" s="231" t="s">
        <v>139</v>
      </c>
      <c r="AU110" s="231" t="s">
        <v>135</v>
      </c>
      <c r="AV110" s="14" t="s">
        <v>80</v>
      </c>
      <c r="AW110" s="14" t="s">
        <v>33</v>
      </c>
      <c r="AX110" s="14" t="s">
        <v>71</v>
      </c>
      <c r="AY110" s="231" t="s">
        <v>125</v>
      </c>
    </row>
    <row r="111" spans="1:65" s="15" customFormat="1" ht="11.25">
      <c r="B111" s="232"/>
      <c r="C111" s="233"/>
      <c r="D111" s="207" t="s">
        <v>139</v>
      </c>
      <c r="E111" s="234" t="s">
        <v>19</v>
      </c>
      <c r="F111" s="235" t="s">
        <v>146</v>
      </c>
      <c r="G111" s="233"/>
      <c r="H111" s="236">
        <v>119.5</v>
      </c>
      <c r="I111" s="237"/>
      <c r="J111" s="233"/>
      <c r="K111" s="233"/>
      <c r="L111" s="238"/>
      <c r="M111" s="239"/>
      <c r="N111" s="240"/>
      <c r="O111" s="240"/>
      <c r="P111" s="240"/>
      <c r="Q111" s="240"/>
      <c r="R111" s="240"/>
      <c r="S111" s="240"/>
      <c r="T111" s="241"/>
      <c r="AT111" s="242" t="s">
        <v>139</v>
      </c>
      <c r="AU111" s="242" t="s">
        <v>135</v>
      </c>
      <c r="AV111" s="15" t="s">
        <v>135</v>
      </c>
      <c r="AW111" s="15" t="s">
        <v>33</v>
      </c>
      <c r="AX111" s="15" t="s">
        <v>71</v>
      </c>
      <c r="AY111" s="242" t="s">
        <v>125</v>
      </c>
    </row>
    <row r="112" spans="1:65" s="14" customFormat="1" ht="11.25">
      <c r="B112" s="221"/>
      <c r="C112" s="222"/>
      <c r="D112" s="207" t="s">
        <v>139</v>
      </c>
      <c r="E112" s="223" t="s">
        <v>19</v>
      </c>
      <c r="F112" s="224" t="s">
        <v>296</v>
      </c>
      <c r="G112" s="222"/>
      <c r="H112" s="225">
        <v>13.75</v>
      </c>
      <c r="I112" s="226"/>
      <c r="J112" s="222"/>
      <c r="K112" s="222"/>
      <c r="L112" s="227"/>
      <c r="M112" s="228"/>
      <c r="N112" s="229"/>
      <c r="O112" s="229"/>
      <c r="P112" s="229"/>
      <c r="Q112" s="229"/>
      <c r="R112" s="229"/>
      <c r="S112" s="229"/>
      <c r="T112" s="230"/>
      <c r="AT112" s="231" t="s">
        <v>139</v>
      </c>
      <c r="AU112" s="231" t="s">
        <v>135</v>
      </c>
      <c r="AV112" s="14" t="s">
        <v>80</v>
      </c>
      <c r="AW112" s="14" t="s">
        <v>33</v>
      </c>
      <c r="AX112" s="14" t="s">
        <v>71</v>
      </c>
      <c r="AY112" s="231" t="s">
        <v>125</v>
      </c>
    </row>
    <row r="113" spans="1:65" s="15" customFormat="1" ht="11.25">
      <c r="B113" s="232"/>
      <c r="C113" s="233"/>
      <c r="D113" s="207" t="s">
        <v>139</v>
      </c>
      <c r="E113" s="234" t="s">
        <v>19</v>
      </c>
      <c r="F113" s="235" t="s">
        <v>146</v>
      </c>
      <c r="G113" s="233"/>
      <c r="H113" s="236">
        <v>13.75</v>
      </c>
      <c r="I113" s="237"/>
      <c r="J113" s="233"/>
      <c r="K113" s="233"/>
      <c r="L113" s="238"/>
      <c r="M113" s="239"/>
      <c r="N113" s="240"/>
      <c r="O113" s="240"/>
      <c r="P113" s="240"/>
      <c r="Q113" s="240"/>
      <c r="R113" s="240"/>
      <c r="S113" s="240"/>
      <c r="T113" s="241"/>
      <c r="AT113" s="242" t="s">
        <v>139</v>
      </c>
      <c r="AU113" s="242" t="s">
        <v>135</v>
      </c>
      <c r="AV113" s="15" t="s">
        <v>135</v>
      </c>
      <c r="AW113" s="15" t="s">
        <v>33</v>
      </c>
      <c r="AX113" s="15" t="s">
        <v>71</v>
      </c>
      <c r="AY113" s="242" t="s">
        <v>125</v>
      </c>
    </row>
    <row r="114" spans="1:65" s="14" customFormat="1" ht="11.25">
      <c r="B114" s="221"/>
      <c r="C114" s="222"/>
      <c r="D114" s="207" t="s">
        <v>139</v>
      </c>
      <c r="E114" s="223" t="s">
        <v>19</v>
      </c>
      <c r="F114" s="224" t="s">
        <v>297</v>
      </c>
      <c r="G114" s="222"/>
      <c r="H114" s="225">
        <v>18.25</v>
      </c>
      <c r="I114" s="226"/>
      <c r="J114" s="222"/>
      <c r="K114" s="222"/>
      <c r="L114" s="227"/>
      <c r="M114" s="228"/>
      <c r="N114" s="229"/>
      <c r="O114" s="229"/>
      <c r="P114" s="229"/>
      <c r="Q114" s="229"/>
      <c r="R114" s="229"/>
      <c r="S114" s="229"/>
      <c r="T114" s="230"/>
      <c r="AT114" s="231" t="s">
        <v>139</v>
      </c>
      <c r="AU114" s="231" t="s">
        <v>135</v>
      </c>
      <c r="AV114" s="14" t="s">
        <v>80</v>
      </c>
      <c r="AW114" s="14" t="s">
        <v>33</v>
      </c>
      <c r="AX114" s="14" t="s">
        <v>71</v>
      </c>
      <c r="AY114" s="231" t="s">
        <v>125</v>
      </c>
    </row>
    <row r="115" spans="1:65" s="15" customFormat="1" ht="11.25">
      <c r="B115" s="232"/>
      <c r="C115" s="233"/>
      <c r="D115" s="207" t="s">
        <v>139</v>
      </c>
      <c r="E115" s="234" t="s">
        <v>19</v>
      </c>
      <c r="F115" s="235" t="s">
        <v>146</v>
      </c>
      <c r="G115" s="233"/>
      <c r="H115" s="236">
        <v>18.25</v>
      </c>
      <c r="I115" s="237"/>
      <c r="J115" s="233"/>
      <c r="K115" s="233"/>
      <c r="L115" s="238"/>
      <c r="M115" s="239"/>
      <c r="N115" s="240"/>
      <c r="O115" s="240"/>
      <c r="P115" s="240"/>
      <c r="Q115" s="240"/>
      <c r="R115" s="240"/>
      <c r="S115" s="240"/>
      <c r="T115" s="241"/>
      <c r="AT115" s="242" t="s">
        <v>139</v>
      </c>
      <c r="AU115" s="242" t="s">
        <v>135</v>
      </c>
      <c r="AV115" s="15" t="s">
        <v>135</v>
      </c>
      <c r="AW115" s="15" t="s">
        <v>33</v>
      </c>
      <c r="AX115" s="15" t="s">
        <v>71</v>
      </c>
      <c r="AY115" s="242" t="s">
        <v>125</v>
      </c>
    </row>
    <row r="116" spans="1:65" s="16" customFormat="1" ht="11.25">
      <c r="B116" s="243"/>
      <c r="C116" s="244"/>
      <c r="D116" s="207" t="s">
        <v>139</v>
      </c>
      <c r="E116" s="245" t="s">
        <v>19</v>
      </c>
      <c r="F116" s="246" t="s">
        <v>147</v>
      </c>
      <c r="G116" s="244"/>
      <c r="H116" s="247">
        <v>151.5</v>
      </c>
      <c r="I116" s="248"/>
      <c r="J116" s="244"/>
      <c r="K116" s="244"/>
      <c r="L116" s="249"/>
      <c r="M116" s="250"/>
      <c r="N116" s="251"/>
      <c r="O116" s="251"/>
      <c r="P116" s="251"/>
      <c r="Q116" s="251"/>
      <c r="R116" s="251"/>
      <c r="S116" s="251"/>
      <c r="T116" s="252"/>
      <c r="AT116" s="253" t="s">
        <v>139</v>
      </c>
      <c r="AU116" s="253" t="s">
        <v>135</v>
      </c>
      <c r="AV116" s="16" t="s">
        <v>134</v>
      </c>
      <c r="AW116" s="16" t="s">
        <v>33</v>
      </c>
      <c r="AX116" s="16" t="s">
        <v>78</v>
      </c>
      <c r="AY116" s="253" t="s">
        <v>125</v>
      </c>
    </row>
    <row r="117" spans="1:65" s="2" customFormat="1" ht="33" customHeight="1">
      <c r="A117" s="36"/>
      <c r="B117" s="37"/>
      <c r="C117" s="194" t="s">
        <v>135</v>
      </c>
      <c r="D117" s="194" t="s">
        <v>129</v>
      </c>
      <c r="E117" s="195" t="s">
        <v>177</v>
      </c>
      <c r="F117" s="196" t="s">
        <v>178</v>
      </c>
      <c r="G117" s="197" t="s">
        <v>157</v>
      </c>
      <c r="H117" s="198">
        <v>1515</v>
      </c>
      <c r="I117" s="199"/>
      <c r="J117" s="200">
        <f>ROUND(I117*H117,2)</f>
        <v>0</v>
      </c>
      <c r="K117" s="196" t="s">
        <v>133</v>
      </c>
      <c r="L117" s="41"/>
      <c r="M117" s="201" t="s">
        <v>19</v>
      </c>
      <c r="N117" s="202" t="s">
        <v>42</v>
      </c>
      <c r="O117" s="66"/>
      <c r="P117" s="203">
        <f>O117*H117</f>
        <v>0</v>
      </c>
      <c r="Q117" s="203">
        <v>0</v>
      </c>
      <c r="R117" s="203">
        <f>Q117*H117</f>
        <v>0</v>
      </c>
      <c r="S117" s="203">
        <v>0</v>
      </c>
      <c r="T117" s="204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205" t="s">
        <v>134</v>
      </c>
      <c r="AT117" s="205" t="s">
        <v>129</v>
      </c>
      <c r="AU117" s="205" t="s">
        <v>135</v>
      </c>
      <c r="AY117" s="19" t="s">
        <v>125</v>
      </c>
      <c r="BE117" s="206">
        <f>IF(N117="základní",J117,0)</f>
        <v>0</v>
      </c>
      <c r="BF117" s="206">
        <f>IF(N117="snížená",J117,0)</f>
        <v>0</v>
      </c>
      <c r="BG117" s="206">
        <f>IF(N117="zákl. přenesená",J117,0)</f>
        <v>0</v>
      </c>
      <c r="BH117" s="206">
        <f>IF(N117="sníž. přenesená",J117,0)</f>
        <v>0</v>
      </c>
      <c r="BI117" s="206">
        <f>IF(N117="nulová",J117,0)</f>
        <v>0</v>
      </c>
      <c r="BJ117" s="19" t="s">
        <v>78</v>
      </c>
      <c r="BK117" s="206">
        <f>ROUND(I117*H117,2)</f>
        <v>0</v>
      </c>
      <c r="BL117" s="19" t="s">
        <v>134</v>
      </c>
      <c r="BM117" s="205" t="s">
        <v>299</v>
      </c>
    </row>
    <row r="118" spans="1:65" s="2" customFormat="1" ht="58.5">
      <c r="A118" s="36"/>
      <c r="B118" s="37"/>
      <c r="C118" s="38"/>
      <c r="D118" s="207" t="s">
        <v>137</v>
      </c>
      <c r="E118" s="38"/>
      <c r="F118" s="208" t="s">
        <v>174</v>
      </c>
      <c r="G118" s="38"/>
      <c r="H118" s="38"/>
      <c r="I118" s="117"/>
      <c r="J118" s="38"/>
      <c r="K118" s="38"/>
      <c r="L118" s="41"/>
      <c r="M118" s="209"/>
      <c r="N118" s="210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137</v>
      </c>
      <c r="AU118" s="19" t="s">
        <v>135</v>
      </c>
    </row>
    <row r="119" spans="1:65" s="14" customFormat="1" ht="11.25">
      <c r="B119" s="221"/>
      <c r="C119" s="222"/>
      <c r="D119" s="207" t="s">
        <v>139</v>
      </c>
      <c r="E119" s="223" t="s">
        <v>19</v>
      </c>
      <c r="F119" s="224" t="s">
        <v>300</v>
      </c>
      <c r="G119" s="222"/>
      <c r="H119" s="225">
        <v>1515</v>
      </c>
      <c r="I119" s="226"/>
      <c r="J119" s="222"/>
      <c r="K119" s="222"/>
      <c r="L119" s="227"/>
      <c r="M119" s="228"/>
      <c r="N119" s="229"/>
      <c r="O119" s="229"/>
      <c r="P119" s="229"/>
      <c r="Q119" s="229"/>
      <c r="R119" s="229"/>
      <c r="S119" s="229"/>
      <c r="T119" s="230"/>
      <c r="AT119" s="231" t="s">
        <v>139</v>
      </c>
      <c r="AU119" s="231" t="s">
        <v>135</v>
      </c>
      <c r="AV119" s="14" t="s">
        <v>80</v>
      </c>
      <c r="AW119" s="14" t="s">
        <v>33</v>
      </c>
      <c r="AX119" s="14" t="s">
        <v>71</v>
      </c>
      <c r="AY119" s="231" t="s">
        <v>125</v>
      </c>
    </row>
    <row r="120" spans="1:65" s="15" customFormat="1" ht="11.25">
      <c r="B120" s="232"/>
      <c r="C120" s="233"/>
      <c r="D120" s="207" t="s">
        <v>139</v>
      </c>
      <c r="E120" s="234" t="s">
        <v>19</v>
      </c>
      <c r="F120" s="235" t="s">
        <v>146</v>
      </c>
      <c r="G120" s="233"/>
      <c r="H120" s="236">
        <v>1515</v>
      </c>
      <c r="I120" s="237"/>
      <c r="J120" s="233"/>
      <c r="K120" s="233"/>
      <c r="L120" s="238"/>
      <c r="M120" s="239"/>
      <c r="N120" s="240"/>
      <c r="O120" s="240"/>
      <c r="P120" s="240"/>
      <c r="Q120" s="240"/>
      <c r="R120" s="240"/>
      <c r="S120" s="240"/>
      <c r="T120" s="241"/>
      <c r="AT120" s="242" t="s">
        <v>139</v>
      </c>
      <c r="AU120" s="242" t="s">
        <v>135</v>
      </c>
      <c r="AV120" s="15" t="s">
        <v>135</v>
      </c>
      <c r="AW120" s="15" t="s">
        <v>33</v>
      </c>
      <c r="AX120" s="15" t="s">
        <v>78</v>
      </c>
      <c r="AY120" s="242" t="s">
        <v>125</v>
      </c>
    </row>
    <row r="121" spans="1:65" s="12" customFormat="1" ht="20.85" customHeight="1">
      <c r="B121" s="178"/>
      <c r="C121" s="179"/>
      <c r="D121" s="180" t="s">
        <v>70</v>
      </c>
      <c r="E121" s="192" t="s">
        <v>181</v>
      </c>
      <c r="F121" s="192" t="s">
        <v>182</v>
      </c>
      <c r="G121" s="179"/>
      <c r="H121" s="179"/>
      <c r="I121" s="182"/>
      <c r="J121" s="193">
        <f>BK121</f>
        <v>0</v>
      </c>
      <c r="K121" s="179"/>
      <c r="L121" s="184"/>
      <c r="M121" s="185"/>
      <c r="N121" s="186"/>
      <c r="O121" s="186"/>
      <c r="P121" s="187">
        <f>SUM(P122:P139)</f>
        <v>0</v>
      </c>
      <c r="Q121" s="186"/>
      <c r="R121" s="187">
        <f>SUM(R122:R139)</f>
        <v>0</v>
      </c>
      <c r="S121" s="186"/>
      <c r="T121" s="188">
        <f>SUM(T122:T139)</f>
        <v>0</v>
      </c>
      <c r="AR121" s="189" t="s">
        <v>78</v>
      </c>
      <c r="AT121" s="190" t="s">
        <v>70</v>
      </c>
      <c r="AU121" s="190" t="s">
        <v>80</v>
      </c>
      <c r="AY121" s="189" t="s">
        <v>125</v>
      </c>
      <c r="BK121" s="191">
        <f>SUM(BK122:BK139)</f>
        <v>0</v>
      </c>
    </row>
    <row r="122" spans="1:65" s="2" customFormat="1" ht="21.75" customHeight="1">
      <c r="A122" s="36"/>
      <c r="B122" s="37"/>
      <c r="C122" s="194" t="s">
        <v>134</v>
      </c>
      <c r="D122" s="194" t="s">
        <v>129</v>
      </c>
      <c r="E122" s="195" t="s">
        <v>184</v>
      </c>
      <c r="F122" s="196" t="s">
        <v>185</v>
      </c>
      <c r="G122" s="197" t="s">
        <v>157</v>
      </c>
      <c r="H122" s="198">
        <v>151.5</v>
      </c>
      <c r="I122" s="199"/>
      <c r="J122" s="200">
        <f>ROUND(I122*H122,2)</f>
        <v>0</v>
      </c>
      <c r="K122" s="196" t="s">
        <v>133</v>
      </c>
      <c r="L122" s="41"/>
      <c r="M122" s="201" t="s">
        <v>19</v>
      </c>
      <c r="N122" s="202" t="s">
        <v>42</v>
      </c>
      <c r="O122" s="66"/>
      <c r="P122" s="203">
        <f>O122*H122</f>
        <v>0</v>
      </c>
      <c r="Q122" s="203">
        <v>0</v>
      </c>
      <c r="R122" s="203">
        <f>Q122*H122</f>
        <v>0</v>
      </c>
      <c r="S122" s="203">
        <v>0</v>
      </c>
      <c r="T122" s="204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05" t="s">
        <v>134</v>
      </c>
      <c r="AT122" s="205" t="s">
        <v>129</v>
      </c>
      <c r="AU122" s="205" t="s">
        <v>135</v>
      </c>
      <c r="AY122" s="19" t="s">
        <v>125</v>
      </c>
      <c r="BE122" s="206">
        <f>IF(N122="základní",J122,0)</f>
        <v>0</v>
      </c>
      <c r="BF122" s="206">
        <f>IF(N122="snížená",J122,0)</f>
        <v>0</v>
      </c>
      <c r="BG122" s="206">
        <f>IF(N122="zákl. přenesená",J122,0)</f>
        <v>0</v>
      </c>
      <c r="BH122" s="206">
        <f>IF(N122="sníž. přenesená",J122,0)</f>
        <v>0</v>
      </c>
      <c r="BI122" s="206">
        <f>IF(N122="nulová",J122,0)</f>
        <v>0</v>
      </c>
      <c r="BJ122" s="19" t="s">
        <v>78</v>
      </c>
      <c r="BK122" s="206">
        <f>ROUND(I122*H122,2)</f>
        <v>0</v>
      </c>
      <c r="BL122" s="19" t="s">
        <v>134</v>
      </c>
      <c r="BM122" s="205" t="s">
        <v>301</v>
      </c>
    </row>
    <row r="123" spans="1:65" s="2" customFormat="1" ht="97.5">
      <c r="A123" s="36"/>
      <c r="B123" s="37"/>
      <c r="C123" s="38"/>
      <c r="D123" s="207" t="s">
        <v>137</v>
      </c>
      <c r="E123" s="38"/>
      <c r="F123" s="208" t="s">
        <v>187</v>
      </c>
      <c r="G123" s="38"/>
      <c r="H123" s="38"/>
      <c r="I123" s="117"/>
      <c r="J123" s="38"/>
      <c r="K123" s="38"/>
      <c r="L123" s="41"/>
      <c r="M123" s="209"/>
      <c r="N123" s="210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137</v>
      </c>
      <c r="AU123" s="19" t="s">
        <v>135</v>
      </c>
    </row>
    <row r="124" spans="1:65" s="14" customFormat="1" ht="11.25">
      <c r="B124" s="221"/>
      <c r="C124" s="222"/>
      <c r="D124" s="207" t="s">
        <v>139</v>
      </c>
      <c r="E124" s="223" t="s">
        <v>19</v>
      </c>
      <c r="F124" s="224" t="s">
        <v>295</v>
      </c>
      <c r="G124" s="222"/>
      <c r="H124" s="225">
        <v>119.5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139</v>
      </c>
      <c r="AU124" s="231" t="s">
        <v>135</v>
      </c>
      <c r="AV124" s="14" t="s">
        <v>80</v>
      </c>
      <c r="AW124" s="14" t="s">
        <v>33</v>
      </c>
      <c r="AX124" s="14" t="s">
        <v>71</v>
      </c>
      <c r="AY124" s="231" t="s">
        <v>125</v>
      </c>
    </row>
    <row r="125" spans="1:65" s="15" customFormat="1" ht="11.25">
      <c r="B125" s="232"/>
      <c r="C125" s="233"/>
      <c r="D125" s="207" t="s">
        <v>139</v>
      </c>
      <c r="E125" s="234" t="s">
        <v>19</v>
      </c>
      <c r="F125" s="235" t="s">
        <v>146</v>
      </c>
      <c r="G125" s="233"/>
      <c r="H125" s="236">
        <v>119.5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AT125" s="242" t="s">
        <v>139</v>
      </c>
      <c r="AU125" s="242" t="s">
        <v>135</v>
      </c>
      <c r="AV125" s="15" t="s">
        <v>135</v>
      </c>
      <c r="AW125" s="15" t="s">
        <v>33</v>
      </c>
      <c r="AX125" s="15" t="s">
        <v>71</v>
      </c>
      <c r="AY125" s="242" t="s">
        <v>125</v>
      </c>
    </row>
    <row r="126" spans="1:65" s="14" customFormat="1" ht="11.25">
      <c r="B126" s="221"/>
      <c r="C126" s="222"/>
      <c r="D126" s="207" t="s">
        <v>139</v>
      </c>
      <c r="E126" s="223" t="s">
        <v>19</v>
      </c>
      <c r="F126" s="224" t="s">
        <v>296</v>
      </c>
      <c r="G126" s="222"/>
      <c r="H126" s="225">
        <v>13.75</v>
      </c>
      <c r="I126" s="226"/>
      <c r="J126" s="222"/>
      <c r="K126" s="222"/>
      <c r="L126" s="227"/>
      <c r="M126" s="228"/>
      <c r="N126" s="229"/>
      <c r="O126" s="229"/>
      <c r="P126" s="229"/>
      <c r="Q126" s="229"/>
      <c r="R126" s="229"/>
      <c r="S126" s="229"/>
      <c r="T126" s="230"/>
      <c r="AT126" s="231" t="s">
        <v>139</v>
      </c>
      <c r="AU126" s="231" t="s">
        <v>135</v>
      </c>
      <c r="AV126" s="14" t="s">
        <v>80</v>
      </c>
      <c r="AW126" s="14" t="s">
        <v>33</v>
      </c>
      <c r="AX126" s="14" t="s">
        <v>71</v>
      </c>
      <c r="AY126" s="231" t="s">
        <v>125</v>
      </c>
    </row>
    <row r="127" spans="1:65" s="15" customFormat="1" ht="11.25">
      <c r="B127" s="232"/>
      <c r="C127" s="233"/>
      <c r="D127" s="207" t="s">
        <v>139</v>
      </c>
      <c r="E127" s="234" t="s">
        <v>19</v>
      </c>
      <c r="F127" s="235" t="s">
        <v>146</v>
      </c>
      <c r="G127" s="233"/>
      <c r="H127" s="236">
        <v>13.75</v>
      </c>
      <c r="I127" s="237"/>
      <c r="J127" s="233"/>
      <c r="K127" s="233"/>
      <c r="L127" s="238"/>
      <c r="M127" s="239"/>
      <c r="N127" s="240"/>
      <c r="O127" s="240"/>
      <c r="P127" s="240"/>
      <c r="Q127" s="240"/>
      <c r="R127" s="240"/>
      <c r="S127" s="240"/>
      <c r="T127" s="241"/>
      <c r="AT127" s="242" t="s">
        <v>139</v>
      </c>
      <c r="AU127" s="242" t="s">
        <v>135</v>
      </c>
      <c r="AV127" s="15" t="s">
        <v>135</v>
      </c>
      <c r="AW127" s="15" t="s">
        <v>33</v>
      </c>
      <c r="AX127" s="15" t="s">
        <v>71</v>
      </c>
      <c r="AY127" s="242" t="s">
        <v>125</v>
      </c>
    </row>
    <row r="128" spans="1:65" s="14" customFormat="1" ht="11.25">
      <c r="B128" s="221"/>
      <c r="C128" s="222"/>
      <c r="D128" s="207" t="s">
        <v>139</v>
      </c>
      <c r="E128" s="223" t="s">
        <v>19</v>
      </c>
      <c r="F128" s="224" t="s">
        <v>297</v>
      </c>
      <c r="G128" s="222"/>
      <c r="H128" s="225">
        <v>18.25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139</v>
      </c>
      <c r="AU128" s="231" t="s">
        <v>135</v>
      </c>
      <c r="AV128" s="14" t="s">
        <v>80</v>
      </c>
      <c r="AW128" s="14" t="s">
        <v>33</v>
      </c>
      <c r="AX128" s="14" t="s">
        <v>71</v>
      </c>
      <c r="AY128" s="231" t="s">
        <v>125</v>
      </c>
    </row>
    <row r="129" spans="1:65" s="15" customFormat="1" ht="11.25">
      <c r="B129" s="232"/>
      <c r="C129" s="233"/>
      <c r="D129" s="207" t="s">
        <v>139</v>
      </c>
      <c r="E129" s="234" t="s">
        <v>19</v>
      </c>
      <c r="F129" s="235" t="s">
        <v>146</v>
      </c>
      <c r="G129" s="233"/>
      <c r="H129" s="236">
        <v>18.25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AT129" s="242" t="s">
        <v>139</v>
      </c>
      <c r="AU129" s="242" t="s">
        <v>135</v>
      </c>
      <c r="AV129" s="15" t="s">
        <v>135</v>
      </c>
      <c r="AW129" s="15" t="s">
        <v>33</v>
      </c>
      <c r="AX129" s="15" t="s">
        <v>71</v>
      </c>
      <c r="AY129" s="242" t="s">
        <v>125</v>
      </c>
    </row>
    <row r="130" spans="1:65" s="16" customFormat="1" ht="11.25">
      <c r="B130" s="243"/>
      <c r="C130" s="244"/>
      <c r="D130" s="207" t="s">
        <v>139</v>
      </c>
      <c r="E130" s="245" t="s">
        <v>19</v>
      </c>
      <c r="F130" s="246" t="s">
        <v>147</v>
      </c>
      <c r="G130" s="244"/>
      <c r="H130" s="247">
        <v>151.5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AT130" s="253" t="s">
        <v>139</v>
      </c>
      <c r="AU130" s="253" t="s">
        <v>135</v>
      </c>
      <c r="AV130" s="16" t="s">
        <v>134</v>
      </c>
      <c r="AW130" s="16" t="s">
        <v>33</v>
      </c>
      <c r="AX130" s="16" t="s">
        <v>78</v>
      </c>
      <c r="AY130" s="253" t="s">
        <v>125</v>
      </c>
    </row>
    <row r="131" spans="1:65" s="2" customFormat="1" ht="21.75" customHeight="1">
      <c r="A131" s="36"/>
      <c r="B131" s="37"/>
      <c r="C131" s="194" t="s">
        <v>163</v>
      </c>
      <c r="D131" s="194" t="s">
        <v>129</v>
      </c>
      <c r="E131" s="195" t="s">
        <v>190</v>
      </c>
      <c r="F131" s="196" t="s">
        <v>191</v>
      </c>
      <c r="G131" s="197" t="s">
        <v>192</v>
      </c>
      <c r="H131" s="198">
        <v>272.7</v>
      </c>
      <c r="I131" s="199"/>
      <c r="J131" s="200">
        <f>ROUND(I131*H131,2)</f>
        <v>0</v>
      </c>
      <c r="K131" s="196" t="s">
        <v>133</v>
      </c>
      <c r="L131" s="41"/>
      <c r="M131" s="201" t="s">
        <v>19</v>
      </c>
      <c r="N131" s="202" t="s">
        <v>42</v>
      </c>
      <c r="O131" s="66"/>
      <c r="P131" s="203">
        <f>O131*H131</f>
        <v>0</v>
      </c>
      <c r="Q131" s="203">
        <v>0</v>
      </c>
      <c r="R131" s="203">
        <f>Q131*H131</f>
        <v>0</v>
      </c>
      <c r="S131" s="203">
        <v>0</v>
      </c>
      <c r="T131" s="204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05" t="s">
        <v>134</v>
      </c>
      <c r="AT131" s="205" t="s">
        <v>129</v>
      </c>
      <c r="AU131" s="205" t="s">
        <v>135</v>
      </c>
      <c r="AY131" s="19" t="s">
        <v>125</v>
      </c>
      <c r="BE131" s="206">
        <f>IF(N131="základní",J131,0)</f>
        <v>0</v>
      </c>
      <c r="BF131" s="206">
        <f>IF(N131="snížená",J131,0)</f>
        <v>0</v>
      </c>
      <c r="BG131" s="206">
        <f>IF(N131="zákl. přenesená",J131,0)</f>
        <v>0</v>
      </c>
      <c r="BH131" s="206">
        <f>IF(N131="sníž. přenesená",J131,0)</f>
        <v>0</v>
      </c>
      <c r="BI131" s="206">
        <f>IF(N131="nulová",J131,0)</f>
        <v>0</v>
      </c>
      <c r="BJ131" s="19" t="s">
        <v>78</v>
      </c>
      <c r="BK131" s="206">
        <f>ROUND(I131*H131,2)</f>
        <v>0</v>
      </c>
      <c r="BL131" s="19" t="s">
        <v>134</v>
      </c>
      <c r="BM131" s="205" t="s">
        <v>302</v>
      </c>
    </row>
    <row r="132" spans="1:65" s="2" customFormat="1" ht="39">
      <c r="A132" s="36"/>
      <c r="B132" s="37"/>
      <c r="C132" s="38"/>
      <c r="D132" s="207" t="s">
        <v>137</v>
      </c>
      <c r="E132" s="38"/>
      <c r="F132" s="208" t="s">
        <v>194</v>
      </c>
      <c r="G132" s="38"/>
      <c r="H132" s="38"/>
      <c r="I132" s="117"/>
      <c r="J132" s="38"/>
      <c r="K132" s="38"/>
      <c r="L132" s="41"/>
      <c r="M132" s="209"/>
      <c r="N132" s="210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137</v>
      </c>
      <c r="AU132" s="19" t="s">
        <v>135</v>
      </c>
    </row>
    <row r="133" spans="1:65" s="14" customFormat="1" ht="11.25">
      <c r="B133" s="221"/>
      <c r="C133" s="222"/>
      <c r="D133" s="207" t="s">
        <v>139</v>
      </c>
      <c r="E133" s="223" t="s">
        <v>19</v>
      </c>
      <c r="F133" s="224" t="s">
        <v>303</v>
      </c>
      <c r="G133" s="222"/>
      <c r="H133" s="225">
        <v>215.1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139</v>
      </c>
      <c r="AU133" s="231" t="s">
        <v>135</v>
      </c>
      <c r="AV133" s="14" t="s">
        <v>80</v>
      </c>
      <c r="AW133" s="14" t="s">
        <v>33</v>
      </c>
      <c r="AX133" s="14" t="s">
        <v>71</v>
      </c>
      <c r="AY133" s="231" t="s">
        <v>125</v>
      </c>
    </row>
    <row r="134" spans="1:65" s="15" customFormat="1" ht="11.25">
      <c r="B134" s="232"/>
      <c r="C134" s="233"/>
      <c r="D134" s="207" t="s">
        <v>139</v>
      </c>
      <c r="E134" s="234" t="s">
        <v>19</v>
      </c>
      <c r="F134" s="235" t="s">
        <v>146</v>
      </c>
      <c r="G134" s="233"/>
      <c r="H134" s="236">
        <v>215.1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AT134" s="242" t="s">
        <v>139</v>
      </c>
      <c r="AU134" s="242" t="s">
        <v>135</v>
      </c>
      <c r="AV134" s="15" t="s">
        <v>135</v>
      </c>
      <c r="AW134" s="15" t="s">
        <v>33</v>
      </c>
      <c r="AX134" s="15" t="s">
        <v>71</v>
      </c>
      <c r="AY134" s="242" t="s">
        <v>125</v>
      </c>
    </row>
    <row r="135" spans="1:65" s="14" customFormat="1" ht="11.25">
      <c r="B135" s="221"/>
      <c r="C135" s="222"/>
      <c r="D135" s="207" t="s">
        <v>139</v>
      </c>
      <c r="E135" s="223" t="s">
        <v>19</v>
      </c>
      <c r="F135" s="224" t="s">
        <v>304</v>
      </c>
      <c r="G135" s="222"/>
      <c r="H135" s="225">
        <v>24.75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139</v>
      </c>
      <c r="AU135" s="231" t="s">
        <v>135</v>
      </c>
      <c r="AV135" s="14" t="s">
        <v>80</v>
      </c>
      <c r="AW135" s="14" t="s">
        <v>33</v>
      </c>
      <c r="AX135" s="14" t="s">
        <v>71</v>
      </c>
      <c r="AY135" s="231" t="s">
        <v>125</v>
      </c>
    </row>
    <row r="136" spans="1:65" s="15" customFormat="1" ht="11.25">
      <c r="B136" s="232"/>
      <c r="C136" s="233"/>
      <c r="D136" s="207" t="s">
        <v>139</v>
      </c>
      <c r="E136" s="234" t="s">
        <v>19</v>
      </c>
      <c r="F136" s="235" t="s">
        <v>146</v>
      </c>
      <c r="G136" s="233"/>
      <c r="H136" s="236">
        <v>24.75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AT136" s="242" t="s">
        <v>139</v>
      </c>
      <c r="AU136" s="242" t="s">
        <v>135</v>
      </c>
      <c r="AV136" s="15" t="s">
        <v>135</v>
      </c>
      <c r="AW136" s="15" t="s">
        <v>33</v>
      </c>
      <c r="AX136" s="15" t="s">
        <v>71</v>
      </c>
      <c r="AY136" s="242" t="s">
        <v>125</v>
      </c>
    </row>
    <row r="137" spans="1:65" s="14" customFormat="1" ht="11.25">
      <c r="B137" s="221"/>
      <c r="C137" s="222"/>
      <c r="D137" s="207" t="s">
        <v>139</v>
      </c>
      <c r="E137" s="223" t="s">
        <v>19</v>
      </c>
      <c r="F137" s="224" t="s">
        <v>305</v>
      </c>
      <c r="G137" s="222"/>
      <c r="H137" s="225">
        <v>32.85</v>
      </c>
      <c r="I137" s="226"/>
      <c r="J137" s="222"/>
      <c r="K137" s="222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139</v>
      </c>
      <c r="AU137" s="231" t="s">
        <v>135</v>
      </c>
      <c r="AV137" s="14" t="s">
        <v>80</v>
      </c>
      <c r="AW137" s="14" t="s">
        <v>33</v>
      </c>
      <c r="AX137" s="14" t="s">
        <v>71</v>
      </c>
      <c r="AY137" s="231" t="s">
        <v>125</v>
      </c>
    </row>
    <row r="138" spans="1:65" s="15" customFormat="1" ht="11.25">
      <c r="B138" s="232"/>
      <c r="C138" s="233"/>
      <c r="D138" s="207" t="s">
        <v>139</v>
      </c>
      <c r="E138" s="234" t="s">
        <v>19</v>
      </c>
      <c r="F138" s="235" t="s">
        <v>146</v>
      </c>
      <c r="G138" s="233"/>
      <c r="H138" s="236">
        <v>32.85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AT138" s="242" t="s">
        <v>139</v>
      </c>
      <c r="AU138" s="242" t="s">
        <v>135</v>
      </c>
      <c r="AV138" s="15" t="s">
        <v>135</v>
      </c>
      <c r="AW138" s="15" t="s">
        <v>33</v>
      </c>
      <c r="AX138" s="15" t="s">
        <v>71</v>
      </c>
      <c r="AY138" s="242" t="s">
        <v>125</v>
      </c>
    </row>
    <row r="139" spans="1:65" s="16" customFormat="1" ht="11.25">
      <c r="B139" s="243"/>
      <c r="C139" s="244"/>
      <c r="D139" s="207" t="s">
        <v>139</v>
      </c>
      <c r="E139" s="245" t="s">
        <v>19</v>
      </c>
      <c r="F139" s="246" t="s">
        <v>147</v>
      </c>
      <c r="G139" s="244"/>
      <c r="H139" s="247">
        <v>272.7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AT139" s="253" t="s">
        <v>139</v>
      </c>
      <c r="AU139" s="253" t="s">
        <v>135</v>
      </c>
      <c r="AV139" s="16" t="s">
        <v>134</v>
      </c>
      <c r="AW139" s="16" t="s">
        <v>33</v>
      </c>
      <c r="AX139" s="16" t="s">
        <v>78</v>
      </c>
      <c r="AY139" s="253" t="s">
        <v>125</v>
      </c>
    </row>
    <row r="140" spans="1:65" s="12" customFormat="1" ht="20.85" customHeight="1">
      <c r="B140" s="178"/>
      <c r="C140" s="179"/>
      <c r="D140" s="180" t="s">
        <v>70</v>
      </c>
      <c r="E140" s="192" t="s">
        <v>253</v>
      </c>
      <c r="F140" s="192" t="s">
        <v>306</v>
      </c>
      <c r="G140" s="179"/>
      <c r="H140" s="179"/>
      <c r="I140" s="182"/>
      <c r="J140" s="193">
        <f>BK140</f>
        <v>0</v>
      </c>
      <c r="K140" s="179"/>
      <c r="L140" s="184"/>
      <c r="M140" s="185"/>
      <c r="N140" s="186"/>
      <c r="O140" s="186"/>
      <c r="P140" s="187">
        <f>SUM(P141:P149)</f>
        <v>0</v>
      </c>
      <c r="Q140" s="186"/>
      <c r="R140" s="187">
        <f>SUM(R141:R149)</f>
        <v>0</v>
      </c>
      <c r="S140" s="186"/>
      <c r="T140" s="188">
        <f>SUM(T141:T149)</f>
        <v>0</v>
      </c>
      <c r="AR140" s="189" t="s">
        <v>78</v>
      </c>
      <c r="AT140" s="190" t="s">
        <v>70</v>
      </c>
      <c r="AU140" s="190" t="s">
        <v>80</v>
      </c>
      <c r="AY140" s="189" t="s">
        <v>125</v>
      </c>
      <c r="BK140" s="191">
        <f>SUM(BK141:BK149)</f>
        <v>0</v>
      </c>
    </row>
    <row r="141" spans="1:65" s="2" customFormat="1" ht="16.5" customHeight="1">
      <c r="A141" s="36"/>
      <c r="B141" s="37"/>
      <c r="C141" s="194" t="s">
        <v>170</v>
      </c>
      <c r="D141" s="194" t="s">
        <v>129</v>
      </c>
      <c r="E141" s="195" t="s">
        <v>307</v>
      </c>
      <c r="F141" s="196" t="s">
        <v>308</v>
      </c>
      <c r="G141" s="197" t="s">
        <v>132</v>
      </c>
      <c r="H141" s="198">
        <v>303</v>
      </c>
      <c r="I141" s="199"/>
      <c r="J141" s="200">
        <f>ROUND(I141*H141,2)</f>
        <v>0</v>
      </c>
      <c r="K141" s="196" t="s">
        <v>133</v>
      </c>
      <c r="L141" s="41"/>
      <c r="M141" s="201" t="s">
        <v>19</v>
      </c>
      <c r="N141" s="202" t="s">
        <v>42</v>
      </c>
      <c r="O141" s="66"/>
      <c r="P141" s="203">
        <f>O141*H141</f>
        <v>0</v>
      </c>
      <c r="Q141" s="203">
        <v>0</v>
      </c>
      <c r="R141" s="203">
        <f>Q141*H141</f>
        <v>0</v>
      </c>
      <c r="S141" s="203">
        <v>0</v>
      </c>
      <c r="T141" s="204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5" t="s">
        <v>134</v>
      </c>
      <c r="AT141" s="205" t="s">
        <v>129</v>
      </c>
      <c r="AU141" s="205" t="s">
        <v>135</v>
      </c>
      <c r="AY141" s="19" t="s">
        <v>125</v>
      </c>
      <c r="BE141" s="206">
        <f>IF(N141="základní",J141,0)</f>
        <v>0</v>
      </c>
      <c r="BF141" s="206">
        <f>IF(N141="snížená",J141,0)</f>
        <v>0</v>
      </c>
      <c r="BG141" s="206">
        <f>IF(N141="zákl. přenesená",J141,0)</f>
        <v>0</v>
      </c>
      <c r="BH141" s="206">
        <f>IF(N141="sníž. přenesená",J141,0)</f>
        <v>0</v>
      </c>
      <c r="BI141" s="206">
        <f>IF(N141="nulová",J141,0)</f>
        <v>0</v>
      </c>
      <c r="BJ141" s="19" t="s">
        <v>78</v>
      </c>
      <c r="BK141" s="206">
        <f>ROUND(I141*H141,2)</f>
        <v>0</v>
      </c>
      <c r="BL141" s="19" t="s">
        <v>134</v>
      </c>
      <c r="BM141" s="205" t="s">
        <v>309</v>
      </c>
    </row>
    <row r="142" spans="1:65" s="2" customFormat="1" ht="87.75">
      <c r="A142" s="36"/>
      <c r="B142" s="37"/>
      <c r="C142" s="38"/>
      <c r="D142" s="207" t="s">
        <v>137</v>
      </c>
      <c r="E142" s="38"/>
      <c r="F142" s="208" t="s">
        <v>310</v>
      </c>
      <c r="G142" s="38"/>
      <c r="H142" s="38"/>
      <c r="I142" s="117"/>
      <c r="J142" s="38"/>
      <c r="K142" s="38"/>
      <c r="L142" s="41"/>
      <c r="M142" s="209"/>
      <c r="N142" s="210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137</v>
      </c>
      <c r="AU142" s="19" t="s">
        <v>135</v>
      </c>
    </row>
    <row r="143" spans="1:65" s="14" customFormat="1" ht="11.25">
      <c r="B143" s="221"/>
      <c r="C143" s="222"/>
      <c r="D143" s="207" t="s">
        <v>139</v>
      </c>
      <c r="E143" s="223" t="s">
        <v>19</v>
      </c>
      <c r="F143" s="224" t="s">
        <v>311</v>
      </c>
      <c r="G143" s="222"/>
      <c r="H143" s="225">
        <v>239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139</v>
      </c>
      <c r="AU143" s="231" t="s">
        <v>135</v>
      </c>
      <c r="AV143" s="14" t="s">
        <v>80</v>
      </c>
      <c r="AW143" s="14" t="s">
        <v>33</v>
      </c>
      <c r="AX143" s="14" t="s">
        <v>71</v>
      </c>
      <c r="AY143" s="231" t="s">
        <v>125</v>
      </c>
    </row>
    <row r="144" spans="1:65" s="15" customFormat="1" ht="11.25">
      <c r="B144" s="232"/>
      <c r="C144" s="233"/>
      <c r="D144" s="207" t="s">
        <v>139</v>
      </c>
      <c r="E144" s="234" t="s">
        <v>19</v>
      </c>
      <c r="F144" s="235" t="s">
        <v>146</v>
      </c>
      <c r="G144" s="233"/>
      <c r="H144" s="236">
        <v>239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AT144" s="242" t="s">
        <v>139</v>
      </c>
      <c r="AU144" s="242" t="s">
        <v>135</v>
      </c>
      <c r="AV144" s="15" t="s">
        <v>135</v>
      </c>
      <c r="AW144" s="15" t="s">
        <v>33</v>
      </c>
      <c r="AX144" s="15" t="s">
        <v>71</v>
      </c>
      <c r="AY144" s="242" t="s">
        <v>125</v>
      </c>
    </row>
    <row r="145" spans="1:65" s="14" customFormat="1" ht="11.25">
      <c r="B145" s="221"/>
      <c r="C145" s="222"/>
      <c r="D145" s="207" t="s">
        <v>139</v>
      </c>
      <c r="E145" s="223" t="s">
        <v>19</v>
      </c>
      <c r="F145" s="224" t="s">
        <v>312</v>
      </c>
      <c r="G145" s="222"/>
      <c r="H145" s="225">
        <v>27.5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139</v>
      </c>
      <c r="AU145" s="231" t="s">
        <v>135</v>
      </c>
      <c r="AV145" s="14" t="s">
        <v>80</v>
      </c>
      <c r="AW145" s="14" t="s">
        <v>33</v>
      </c>
      <c r="AX145" s="14" t="s">
        <v>71</v>
      </c>
      <c r="AY145" s="231" t="s">
        <v>125</v>
      </c>
    </row>
    <row r="146" spans="1:65" s="15" customFormat="1" ht="11.25">
      <c r="B146" s="232"/>
      <c r="C146" s="233"/>
      <c r="D146" s="207" t="s">
        <v>139</v>
      </c>
      <c r="E146" s="234" t="s">
        <v>19</v>
      </c>
      <c r="F146" s="235" t="s">
        <v>146</v>
      </c>
      <c r="G146" s="233"/>
      <c r="H146" s="236">
        <v>27.5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AT146" s="242" t="s">
        <v>139</v>
      </c>
      <c r="AU146" s="242" t="s">
        <v>135</v>
      </c>
      <c r="AV146" s="15" t="s">
        <v>135</v>
      </c>
      <c r="AW146" s="15" t="s">
        <v>33</v>
      </c>
      <c r="AX146" s="15" t="s">
        <v>71</v>
      </c>
      <c r="AY146" s="242" t="s">
        <v>125</v>
      </c>
    </row>
    <row r="147" spans="1:65" s="14" customFormat="1" ht="11.25">
      <c r="B147" s="221"/>
      <c r="C147" s="222"/>
      <c r="D147" s="207" t="s">
        <v>139</v>
      </c>
      <c r="E147" s="223" t="s">
        <v>19</v>
      </c>
      <c r="F147" s="224" t="s">
        <v>313</v>
      </c>
      <c r="G147" s="222"/>
      <c r="H147" s="225">
        <v>36.5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139</v>
      </c>
      <c r="AU147" s="231" t="s">
        <v>135</v>
      </c>
      <c r="AV147" s="14" t="s">
        <v>80</v>
      </c>
      <c r="AW147" s="14" t="s">
        <v>33</v>
      </c>
      <c r="AX147" s="14" t="s">
        <v>71</v>
      </c>
      <c r="AY147" s="231" t="s">
        <v>125</v>
      </c>
    </row>
    <row r="148" spans="1:65" s="15" customFormat="1" ht="11.25">
      <c r="B148" s="232"/>
      <c r="C148" s="233"/>
      <c r="D148" s="207" t="s">
        <v>139</v>
      </c>
      <c r="E148" s="234" t="s">
        <v>19</v>
      </c>
      <c r="F148" s="235" t="s">
        <v>146</v>
      </c>
      <c r="G148" s="233"/>
      <c r="H148" s="236">
        <v>36.5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AT148" s="242" t="s">
        <v>139</v>
      </c>
      <c r="AU148" s="242" t="s">
        <v>135</v>
      </c>
      <c r="AV148" s="15" t="s">
        <v>135</v>
      </c>
      <c r="AW148" s="15" t="s">
        <v>33</v>
      </c>
      <c r="AX148" s="15" t="s">
        <v>71</v>
      </c>
      <c r="AY148" s="242" t="s">
        <v>125</v>
      </c>
    </row>
    <row r="149" spans="1:65" s="16" customFormat="1" ht="11.25">
      <c r="B149" s="243"/>
      <c r="C149" s="244"/>
      <c r="D149" s="207" t="s">
        <v>139</v>
      </c>
      <c r="E149" s="245" t="s">
        <v>19</v>
      </c>
      <c r="F149" s="246" t="s">
        <v>147</v>
      </c>
      <c r="G149" s="244"/>
      <c r="H149" s="247">
        <v>303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AT149" s="253" t="s">
        <v>139</v>
      </c>
      <c r="AU149" s="253" t="s">
        <v>135</v>
      </c>
      <c r="AV149" s="16" t="s">
        <v>134</v>
      </c>
      <c r="AW149" s="16" t="s">
        <v>33</v>
      </c>
      <c r="AX149" s="16" t="s">
        <v>78</v>
      </c>
      <c r="AY149" s="253" t="s">
        <v>125</v>
      </c>
    </row>
    <row r="150" spans="1:65" s="12" customFormat="1" ht="22.9" customHeight="1">
      <c r="B150" s="178"/>
      <c r="C150" s="179"/>
      <c r="D150" s="180" t="s">
        <v>70</v>
      </c>
      <c r="E150" s="192" t="s">
        <v>163</v>
      </c>
      <c r="F150" s="192" t="s">
        <v>196</v>
      </c>
      <c r="G150" s="179"/>
      <c r="H150" s="179"/>
      <c r="I150" s="182"/>
      <c r="J150" s="193">
        <f>BK150</f>
        <v>0</v>
      </c>
      <c r="K150" s="179"/>
      <c r="L150" s="184"/>
      <c r="M150" s="185"/>
      <c r="N150" s="186"/>
      <c r="O150" s="186"/>
      <c r="P150" s="187">
        <f>SUM(P151:P166)</f>
        <v>0</v>
      </c>
      <c r="Q150" s="186"/>
      <c r="R150" s="187">
        <f>SUM(R151:R166)</f>
        <v>323.60399999999998</v>
      </c>
      <c r="S150" s="186"/>
      <c r="T150" s="188">
        <f>SUM(T151:T166)</f>
        <v>0</v>
      </c>
      <c r="AR150" s="189" t="s">
        <v>78</v>
      </c>
      <c r="AT150" s="190" t="s">
        <v>70</v>
      </c>
      <c r="AU150" s="190" t="s">
        <v>78</v>
      </c>
      <c r="AY150" s="189" t="s">
        <v>125</v>
      </c>
      <c r="BK150" s="191">
        <f>SUM(BK151:BK166)</f>
        <v>0</v>
      </c>
    </row>
    <row r="151" spans="1:65" s="2" customFormat="1" ht="16.5" customHeight="1">
      <c r="A151" s="36"/>
      <c r="B151" s="37"/>
      <c r="C151" s="194" t="s">
        <v>176</v>
      </c>
      <c r="D151" s="194" t="s">
        <v>129</v>
      </c>
      <c r="E151" s="195" t="s">
        <v>314</v>
      </c>
      <c r="F151" s="196" t="s">
        <v>315</v>
      </c>
      <c r="G151" s="197" t="s">
        <v>132</v>
      </c>
      <c r="H151" s="198">
        <v>303</v>
      </c>
      <c r="I151" s="199"/>
      <c r="J151" s="200">
        <f>ROUND(I151*H151,2)</f>
        <v>0</v>
      </c>
      <c r="K151" s="196" t="s">
        <v>316</v>
      </c>
      <c r="L151" s="41"/>
      <c r="M151" s="201" t="s">
        <v>19</v>
      </c>
      <c r="N151" s="202" t="s">
        <v>42</v>
      </c>
      <c r="O151" s="66"/>
      <c r="P151" s="203">
        <f>O151*H151</f>
        <v>0</v>
      </c>
      <c r="Q151" s="203">
        <v>0.378</v>
      </c>
      <c r="R151" s="203">
        <f>Q151*H151</f>
        <v>114.53400000000001</v>
      </c>
      <c r="S151" s="203">
        <v>0</v>
      </c>
      <c r="T151" s="204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5" t="s">
        <v>134</v>
      </c>
      <c r="AT151" s="205" t="s">
        <v>129</v>
      </c>
      <c r="AU151" s="205" t="s">
        <v>80</v>
      </c>
      <c r="AY151" s="19" t="s">
        <v>125</v>
      </c>
      <c r="BE151" s="206">
        <f>IF(N151="základní",J151,0)</f>
        <v>0</v>
      </c>
      <c r="BF151" s="206">
        <f>IF(N151="snížená",J151,0)</f>
        <v>0</v>
      </c>
      <c r="BG151" s="206">
        <f>IF(N151="zákl. přenesená",J151,0)</f>
        <v>0</v>
      </c>
      <c r="BH151" s="206">
        <f>IF(N151="sníž. přenesená",J151,0)</f>
        <v>0</v>
      </c>
      <c r="BI151" s="206">
        <f>IF(N151="nulová",J151,0)</f>
        <v>0</v>
      </c>
      <c r="BJ151" s="19" t="s">
        <v>78</v>
      </c>
      <c r="BK151" s="206">
        <f>ROUND(I151*H151,2)</f>
        <v>0</v>
      </c>
      <c r="BL151" s="19" t="s">
        <v>134</v>
      </c>
      <c r="BM151" s="205" t="s">
        <v>317</v>
      </c>
    </row>
    <row r="152" spans="1:65" s="14" customFormat="1" ht="11.25">
      <c r="B152" s="221"/>
      <c r="C152" s="222"/>
      <c r="D152" s="207" t="s">
        <v>139</v>
      </c>
      <c r="E152" s="223" t="s">
        <v>19</v>
      </c>
      <c r="F152" s="224" t="s">
        <v>311</v>
      </c>
      <c r="G152" s="222"/>
      <c r="H152" s="225">
        <v>239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139</v>
      </c>
      <c r="AU152" s="231" t="s">
        <v>80</v>
      </c>
      <c r="AV152" s="14" t="s">
        <v>80</v>
      </c>
      <c r="AW152" s="14" t="s">
        <v>33</v>
      </c>
      <c r="AX152" s="14" t="s">
        <v>71</v>
      </c>
      <c r="AY152" s="231" t="s">
        <v>125</v>
      </c>
    </row>
    <row r="153" spans="1:65" s="15" customFormat="1" ht="11.25">
      <c r="B153" s="232"/>
      <c r="C153" s="233"/>
      <c r="D153" s="207" t="s">
        <v>139</v>
      </c>
      <c r="E153" s="234" t="s">
        <v>19</v>
      </c>
      <c r="F153" s="235" t="s">
        <v>146</v>
      </c>
      <c r="G153" s="233"/>
      <c r="H153" s="236">
        <v>239</v>
      </c>
      <c r="I153" s="237"/>
      <c r="J153" s="233"/>
      <c r="K153" s="233"/>
      <c r="L153" s="238"/>
      <c r="M153" s="239"/>
      <c r="N153" s="240"/>
      <c r="O153" s="240"/>
      <c r="P153" s="240"/>
      <c r="Q153" s="240"/>
      <c r="R153" s="240"/>
      <c r="S153" s="240"/>
      <c r="T153" s="241"/>
      <c r="AT153" s="242" t="s">
        <v>139</v>
      </c>
      <c r="AU153" s="242" t="s">
        <v>80</v>
      </c>
      <c r="AV153" s="15" t="s">
        <v>135</v>
      </c>
      <c r="AW153" s="15" t="s">
        <v>33</v>
      </c>
      <c r="AX153" s="15" t="s">
        <v>71</v>
      </c>
      <c r="AY153" s="242" t="s">
        <v>125</v>
      </c>
    </row>
    <row r="154" spans="1:65" s="14" customFormat="1" ht="11.25">
      <c r="B154" s="221"/>
      <c r="C154" s="222"/>
      <c r="D154" s="207" t="s">
        <v>139</v>
      </c>
      <c r="E154" s="223" t="s">
        <v>19</v>
      </c>
      <c r="F154" s="224" t="s">
        <v>312</v>
      </c>
      <c r="G154" s="222"/>
      <c r="H154" s="225">
        <v>27.5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139</v>
      </c>
      <c r="AU154" s="231" t="s">
        <v>80</v>
      </c>
      <c r="AV154" s="14" t="s">
        <v>80</v>
      </c>
      <c r="AW154" s="14" t="s">
        <v>33</v>
      </c>
      <c r="AX154" s="14" t="s">
        <v>71</v>
      </c>
      <c r="AY154" s="231" t="s">
        <v>125</v>
      </c>
    </row>
    <row r="155" spans="1:65" s="15" customFormat="1" ht="11.25">
      <c r="B155" s="232"/>
      <c r="C155" s="233"/>
      <c r="D155" s="207" t="s">
        <v>139</v>
      </c>
      <c r="E155" s="234" t="s">
        <v>19</v>
      </c>
      <c r="F155" s="235" t="s">
        <v>146</v>
      </c>
      <c r="G155" s="233"/>
      <c r="H155" s="236">
        <v>27.5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AT155" s="242" t="s">
        <v>139</v>
      </c>
      <c r="AU155" s="242" t="s">
        <v>80</v>
      </c>
      <c r="AV155" s="15" t="s">
        <v>135</v>
      </c>
      <c r="AW155" s="15" t="s">
        <v>33</v>
      </c>
      <c r="AX155" s="15" t="s">
        <v>71</v>
      </c>
      <c r="AY155" s="242" t="s">
        <v>125</v>
      </c>
    </row>
    <row r="156" spans="1:65" s="14" customFormat="1" ht="11.25">
      <c r="B156" s="221"/>
      <c r="C156" s="222"/>
      <c r="D156" s="207" t="s">
        <v>139</v>
      </c>
      <c r="E156" s="223" t="s">
        <v>19</v>
      </c>
      <c r="F156" s="224" t="s">
        <v>313</v>
      </c>
      <c r="G156" s="222"/>
      <c r="H156" s="225">
        <v>36.5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139</v>
      </c>
      <c r="AU156" s="231" t="s">
        <v>80</v>
      </c>
      <c r="AV156" s="14" t="s">
        <v>80</v>
      </c>
      <c r="AW156" s="14" t="s">
        <v>33</v>
      </c>
      <c r="AX156" s="14" t="s">
        <v>71</v>
      </c>
      <c r="AY156" s="231" t="s">
        <v>125</v>
      </c>
    </row>
    <row r="157" spans="1:65" s="15" customFormat="1" ht="11.25">
      <c r="B157" s="232"/>
      <c r="C157" s="233"/>
      <c r="D157" s="207" t="s">
        <v>139</v>
      </c>
      <c r="E157" s="234" t="s">
        <v>19</v>
      </c>
      <c r="F157" s="235" t="s">
        <v>146</v>
      </c>
      <c r="G157" s="233"/>
      <c r="H157" s="236">
        <v>36.5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AT157" s="242" t="s">
        <v>139</v>
      </c>
      <c r="AU157" s="242" t="s">
        <v>80</v>
      </c>
      <c r="AV157" s="15" t="s">
        <v>135</v>
      </c>
      <c r="AW157" s="15" t="s">
        <v>33</v>
      </c>
      <c r="AX157" s="15" t="s">
        <v>71</v>
      </c>
      <c r="AY157" s="242" t="s">
        <v>125</v>
      </c>
    </row>
    <row r="158" spans="1:65" s="16" customFormat="1" ht="11.25">
      <c r="B158" s="243"/>
      <c r="C158" s="244"/>
      <c r="D158" s="207" t="s">
        <v>139</v>
      </c>
      <c r="E158" s="245" t="s">
        <v>19</v>
      </c>
      <c r="F158" s="246" t="s">
        <v>147</v>
      </c>
      <c r="G158" s="244"/>
      <c r="H158" s="247">
        <v>303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AT158" s="253" t="s">
        <v>139</v>
      </c>
      <c r="AU158" s="253" t="s">
        <v>80</v>
      </c>
      <c r="AV158" s="16" t="s">
        <v>134</v>
      </c>
      <c r="AW158" s="16" t="s">
        <v>33</v>
      </c>
      <c r="AX158" s="16" t="s">
        <v>78</v>
      </c>
      <c r="AY158" s="253" t="s">
        <v>125</v>
      </c>
    </row>
    <row r="159" spans="1:65" s="2" customFormat="1" ht="16.5" customHeight="1">
      <c r="A159" s="36"/>
      <c r="B159" s="37"/>
      <c r="C159" s="194" t="s">
        <v>183</v>
      </c>
      <c r="D159" s="194" t="s">
        <v>129</v>
      </c>
      <c r="E159" s="195" t="s">
        <v>318</v>
      </c>
      <c r="F159" s="196" t="s">
        <v>319</v>
      </c>
      <c r="G159" s="197" t="s">
        <v>132</v>
      </c>
      <c r="H159" s="198">
        <v>303</v>
      </c>
      <c r="I159" s="199"/>
      <c r="J159" s="200">
        <f>ROUND(I159*H159,2)</f>
        <v>0</v>
      </c>
      <c r="K159" s="196" t="s">
        <v>133</v>
      </c>
      <c r="L159" s="41"/>
      <c r="M159" s="201" t="s">
        <v>19</v>
      </c>
      <c r="N159" s="202" t="s">
        <v>42</v>
      </c>
      <c r="O159" s="66"/>
      <c r="P159" s="203">
        <f>O159*H159</f>
        <v>0</v>
      </c>
      <c r="Q159" s="203">
        <v>0.69</v>
      </c>
      <c r="R159" s="203">
        <f>Q159*H159</f>
        <v>209.07</v>
      </c>
      <c r="S159" s="203">
        <v>0</v>
      </c>
      <c r="T159" s="204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5" t="s">
        <v>134</v>
      </c>
      <c r="AT159" s="205" t="s">
        <v>129</v>
      </c>
      <c r="AU159" s="205" t="s">
        <v>80</v>
      </c>
      <c r="AY159" s="19" t="s">
        <v>125</v>
      </c>
      <c r="BE159" s="206">
        <f>IF(N159="základní",J159,0)</f>
        <v>0</v>
      </c>
      <c r="BF159" s="206">
        <f>IF(N159="snížená",J159,0)</f>
        <v>0</v>
      </c>
      <c r="BG159" s="206">
        <f>IF(N159="zákl. přenesená",J159,0)</f>
        <v>0</v>
      </c>
      <c r="BH159" s="206">
        <f>IF(N159="sníž. přenesená",J159,0)</f>
        <v>0</v>
      </c>
      <c r="BI159" s="206">
        <f>IF(N159="nulová",J159,0)</f>
        <v>0</v>
      </c>
      <c r="BJ159" s="19" t="s">
        <v>78</v>
      </c>
      <c r="BK159" s="206">
        <f>ROUND(I159*H159,2)</f>
        <v>0</v>
      </c>
      <c r="BL159" s="19" t="s">
        <v>134</v>
      </c>
      <c r="BM159" s="205" t="s">
        <v>320</v>
      </c>
    </row>
    <row r="160" spans="1:65" s="14" customFormat="1" ht="11.25">
      <c r="B160" s="221"/>
      <c r="C160" s="222"/>
      <c r="D160" s="207" t="s">
        <v>139</v>
      </c>
      <c r="E160" s="223" t="s">
        <v>19</v>
      </c>
      <c r="F160" s="224" t="s">
        <v>311</v>
      </c>
      <c r="G160" s="222"/>
      <c r="H160" s="225">
        <v>239</v>
      </c>
      <c r="I160" s="226"/>
      <c r="J160" s="222"/>
      <c r="K160" s="222"/>
      <c r="L160" s="227"/>
      <c r="M160" s="228"/>
      <c r="N160" s="229"/>
      <c r="O160" s="229"/>
      <c r="P160" s="229"/>
      <c r="Q160" s="229"/>
      <c r="R160" s="229"/>
      <c r="S160" s="229"/>
      <c r="T160" s="230"/>
      <c r="AT160" s="231" t="s">
        <v>139</v>
      </c>
      <c r="AU160" s="231" t="s">
        <v>80</v>
      </c>
      <c r="AV160" s="14" t="s">
        <v>80</v>
      </c>
      <c r="AW160" s="14" t="s">
        <v>33</v>
      </c>
      <c r="AX160" s="14" t="s">
        <v>71</v>
      </c>
      <c r="AY160" s="231" t="s">
        <v>125</v>
      </c>
    </row>
    <row r="161" spans="1:65" s="15" customFormat="1" ht="11.25">
      <c r="B161" s="232"/>
      <c r="C161" s="233"/>
      <c r="D161" s="207" t="s">
        <v>139</v>
      </c>
      <c r="E161" s="234" t="s">
        <v>19</v>
      </c>
      <c r="F161" s="235" t="s">
        <v>146</v>
      </c>
      <c r="G161" s="233"/>
      <c r="H161" s="236">
        <v>239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AT161" s="242" t="s">
        <v>139</v>
      </c>
      <c r="AU161" s="242" t="s">
        <v>80</v>
      </c>
      <c r="AV161" s="15" t="s">
        <v>135</v>
      </c>
      <c r="AW161" s="15" t="s">
        <v>33</v>
      </c>
      <c r="AX161" s="15" t="s">
        <v>71</v>
      </c>
      <c r="AY161" s="242" t="s">
        <v>125</v>
      </c>
    </row>
    <row r="162" spans="1:65" s="14" customFormat="1" ht="11.25">
      <c r="B162" s="221"/>
      <c r="C162" s="222"/>
      <c r="D162" s="207" t="s">
        <v>139</v>
      </c>
      <c r="E162" s="223" t="s">
        <v>19</v>
      </c>
      <c r="F162" s="224" t="s">
        <v>312</v>
      </c>
      <c r="G162" s="222"/>
      <c r="H162" s="225">
        <v>27.5</v>
      </c>
      <c r="I162" s="226"/>
      <c r="J162" s="222"/>
      <c r="K162" s="222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139</v>
      </c>
      <c r="AU162" s="231" t="s">
        <v>80</v>
      </c>
      <c r="AV162" s="14" t="s">
        <v>80</v>
      </c>
      <c r="AW162" s="14" t="s">
        <v>33</v>
      </c>
      <c r="AX162" s="14" t="s">
        <v>71</v>
      </c>
      <c r="AY162" s="231" t="s">
        <v>125</v>
      </c>
    </row>
    <row r="163" spans="1:65" s="15" customFormat="1" ht="11.25">
      <c r="B163" s="232"/>
      <c r="C163" s="233"/>
      <c r="D163" s="207" t="s">
        <v>139</v>
      </c>
      <c r="E163" s="234" t="s">
        <v>19</v>
      </c>
      <c r="F163" s="235" t="s">
        <v>146</v>
      </c>
      <c r="G163" s="233"/>
      <c r="H163" s="236">
        <v>27.5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AT163" s="242" t="s">
        <v>139</v>
      </c>
      <c r="AU163" s="242" t="s">
        <v>80</v>
      </c>
      <c r="AV163" s="15" t="s">
        <v>135</v>
      </c>
      <c r="AW163" s="15" t="s">
        <v>33</v>
      </c>
      <c r="AX163" s="15" t="s">
        <v>71</v>
      </c>
      <c r="AY163" s="242" t="s">
        <v>125</v>
      </c>
    </row>
    <row r="164" spans="1:65" s="14" customFormat="1" ht="11.25">
      <c r="B164" s="221"/>
      <c r="C164" s="222"/>
      <c r="D164" s="207" t="s">
        <v>139</v>
      </c>
      <c r="E164" s="223" t="s">
        <v>19</v>
      </c>
      <c r="F164" s="224" t="s">
        <v>313</v>
      </c>
      <c r="G164" s="222"/>
      <c r="H164" s="225">
        <v>36.5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139</v>
      </c>
      <c r="AU164" s="231" t="s">
        <v>80</v>
      </c>
      <c r="AV164" s="14" t="s">
        <v>80</v>
      </c>
      <c r="AW164" s="14" t="s">
        <v>33</v>
      </c>
      <c r="AX164" s="14" t="s">
        <v>71</v>
      </c>
      <c r="AY164" s="231" t="s">
        <v>125</v>
      </c>
    </row>
    <row r="165" spans="1:65" s="15" customFormat="1" ht="11.25">
      <c r="B165" s="232"/>
      <c r="C165" s="233"/>
      <c r="D165" s="207" t="s">
        <v>139</v>
      </c>
      <c r="E165" s="234" t="s">
        <v>19</v>
      </c>
      <c r="F165" s="235" t="s">
        <v>146</v>
      </c>
      <c r="G165" s="233"/>
      <c r="H165" s="236">
        <v>36.5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AT165" s="242" t="s">
        <v>139</v>
      </c>
      <c r="AU165" s="242" t="s">
        <v>80</v>
      </c>
      <c r="AV165" s="15" t="s">
        <v>135</v>
      </c>
      <c r="AW165" s="15" t="s">
        <v>33</v>
      </c>
      <c r="AX165" s="15" t="s">
        <v>71</v>
      </c>
      <c r="AY165" s="242" t="s">
        <v>125</v>
      </c>
    </row>
    <row r="166" spans="1:65" s="16" customFormat="1" ht="11.25">
      <c r="B166" s="243"/>
      <c r="C166" s="244"/>
      <c r="D166" s="207" t="s">
        <v>139</v>
      </c>
      <c r="E166" s="245" t="s">
        <v>19</v>
      </c>
      <c r="F166" s="246" t="s">
        <v>147</v>
      </c>
      <c r="G166" s="244"/>
      <c r="H166" s="247">
        <v>303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AT166" s="253" t="s">
        <v>139</v>
      </c>
      <c r="AU166" s="253" t="s">
        <v>80</v>
      </c>
      <c r="AV166" s="16" t="s">
        <v>134</v>
      </c>
      <c r="AW166" s="16" t="s">
        <v>33</v>
      </c>
      <c r="AX166" s="16" t="s">
        <v>78</v>
      </c>
      <c r="AY166" s="253" t="s">
        <v>125</v>
      </c>
    </row>
    <row r="167" spans="1:65" s="12" customFormat="1" ht="22.9" customHeight="1">
      <c r="B167" s="178"/>
      <c r="C167" s="179"/>
      <c r="D167" s="180" t="s">
        <v>70</v>
      </c>
      <c r="E167" s="192" t="s">
        <v>189</v>
      </c>
      <c r="F167" s="192" t="s">
        <v>243</v>
      </c>
      <c r="G167" s="179"/>
      <c r="H167" s="179"/>
      <c r="I167" s="182"/>
      <c r="J167" s="193">
        <f>BK167</f>
        <v>0</v>
      </c>
      <c r="K167" s="179"/>
      <c r="L167" s="184"/>
      <c r="M167" s="185"/>
      <c r="N167" s="186"/>
      <c r="O167" s="186"/>
      <c r="P167" s="187">
        <f>SUM(P168:P177)</f>
        <v>0</v>
      </c>
      <c r="Q167" s="186"/>
      <c r="R167" s="187">
        <f>SUM(R168:R177)</f>
        <v>0.15665100000000001</v>
      </c>
      <c r="S167" s="186"/>
      <c r="T167" s="188">
        <f>SUM(T168:T177)</f>
        <v>0</v>
      </c>
      <c r="AR167" s="189" t="s">
        <v>78</v>
      </c>
      <c r="AT167" s="190" t="s">
        <v>70</v>
      </c>
      <c r="AU167" s="190" t="s">
        <v>78</v>
      </c>
      <c r="AY167" s="189" t="s">
        <v>125</v>
      </c>
      <c r="BK167" s="191">
        <f>SUM(BK168:BK177)</f>
        <v>0</v>
      </c>
    </row>
    <row r="168" spans="1:65" s="2" customFormat="1" ht="16.5" customHeight="1">
      <c r="A168" s="36"/>
      <c r="B168" s="37"/>
      <c r="C168" s="194" t="s">
        <v>189</v>
      </c>
      <c r="D168" s="194" t="s">
        <v>129</v>
      </c>
      <c r="E168" s="195" t="s">
        <v>321</v>
      </c>
      <c r="F168" s="196" t="s">
        <v>322</v>
      </c>
      <c r="G168" s="197" t="s">
        <v>132</v>
      </c>
      <c r="H168" s="198">
        <v>333.3</v>
      </c>
      <c r="I168" s="199"/>
      <c r="J168" s="200">
        <f>ROUND(I168*H168,2)</f>
        <v>0</v>
      </c>
      <c r="K168" s="196" t="s">
        <v>133</v>
      </c>
      <c r="L168" s="41"/>
      <c r="M168" s="201" t="s">
        <v>19</v>
      </c>
      <c r="N168" s="202" t="s">
        <v>42</v>
      </c>
      <c r="O168" s="66"/>
      <c r="P168" s="203">
        <f>O168*H168</f>
        <v>0</v>
      </c>
      <c r="Q168" s="203">
        <v>4.6999999999999999E-4</v>
      </c>
      <c r="R168" s="203">
        <f>Q168*H168</f>
        <v>0.15665100000000001</v>
      </c>
      <c r="S168" s="203">
        <v>0</v>
      </c>
      <c r="T168" s="204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5" t="s">
        <v>134</v>
      </c>
      <c r="AT168" s="205" t="s">
        <v>129</v>
      </c>
      <c r="AU168" s="205" t="s">
        <v>80</v>
      </c>
      <c r="AY168" s="19" t="s">
        <v>125</v>
      </c>
      <c r="BE168" s="206">
        <f>IF(N168="základní",J168,0)</f>
        <v>0</v>
      </c>
      <c r="BF168" s="206">
        <f>IF(N168="snížená",J168,0)</f>
        <v>0</v>
      </c>
      <c r="BG168" s="206">
        <f>IF(N168="zákl. přenesená",J168,0)</f>
        <v>0</v>
      </c>
      <c r="BH168" s="206">
        <f>IF(N168="sníž. přenesená",J168,0)</f>
        <v>0</v>
      </c>
      <c r="BI168" s="206">
        <f>IF(N168="nulová",J168,0)</f>
        <v>0</v>
      </c>
      <c r="BJ168" s="19" t="s">
        <v>78</v>
      </c>
      <c r="BK168" s="206">
        <f>ROUND(I168*H168,2)</f>
        <v>0</v>
      </c>
      <c r="BL168" s="19" t="s">
        <v>134</v>
      </c>
      <c r="BM168" s="205" t="s">
        <v>323</v>
      </c>
    </row>
    <row r="169" spans="1:65" s="2" customFormat="1" ht="29.25">
      <c r="A169" s="36"/>
      <c r="B169" s="37"/>
      <c r="C169" s="38"/>
      <c r="D169" s="207" t="s">
        <v>137</v>
      </c>
      <c r="E169" s="38"/>
      <c r="F169" s="208" t="s">
        <v>324</v>
      </c>
      <c r="G169" s="38"/>
      <c r="H169" s="38"/>
      <c r="I169" s="117"/>
      <c r="J169" s="38"/>
      <c r="K169" s="38"/>
      <c r="L169" s="41"/>
      <c r="M169" s="209"/>
      <c r="N169" s="210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137</v>
      </c>
      <c r="AU169" s="19" t="s">
        <v>80</v>
      </c>
    </row>
    <row r="170" spans="1:65" s="14" customFormat="1" ht="11.25">
      <c r="B170" s="221"/>
      <c r="C170" s="222"/>
      <c r="D170" s="207" t="s">
        <v>139</v>
      </c>
      <c r="E170" s="223" t="s">
        <v>19</v>
      </c>
      <c r="F170" s="224" t="s">
        <v>311</v>
      </c>
      <c r="G170" s="222"/>
      <c r="H170" s="225">
        <v>239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139</v>
      </c>
      <c r="AU170" s="231" t="s">
        <v>80</v>
      </c>
      <c r="AV170" s="14" t="s">
        <v>80</v>
      </c>
      <c r="AW170" s="14" t="s">
        <v>33</v>
      </c>
      <c r="AX170" s="14" t="s">
        <v>71</v>
      </c>
      <c r="AY170" s="231" t="s">
        <v>125</v>
      </c>
    </row>
    <row r="171" spans="1:65" s="15" customFormat="1" ht="11.25">
      <c r="B171" s="232"/>
      <c r="C171" s="233"/>
      <c r="D171" s="207" t="s">
        <v>139</v>
      </c>
      <c r="E171" s="234" t="s">
        <v>19</v>
      </c>
      <c r="F171" s="235" t="s">
        <v>146</v>
      </c>
      <c r="G171" s="233"/>
      <c r="H171" s="236">
        <v>239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AT171" s="242" t="s">
        <v>139</v>
      </c>
      <c r="AU171" s="242" t="s">
        <v>80</v>
      </c>
      <c r="AV171" s="15" t="s">
        <v>135</v>
      </c>
      <c r="AW171" s="15" t="s">
        <v>33</v>
      </c>
      <c r="AX171" s="15" t="s">
        <v>71</v>
      </c>
      <c r="AY171" s="242" t="s">
        <v>125</v>
      </c>
    </row>
    <row r="172" spans="1:65" s="14" customFormat="1" ht="11.25">
      <c r="B172" s="221"/>
      <c r="C172" s="222"/>
      <c r="D172" s="207" t="s">
        <v>139</v>
      </c>
      <c r="E172" s="223" t="s">
        <v>19</v>
      </c>
      <c r="F172" s="224" t="s">
        <v>312</v>
      </c>
      <c r="G172" s="222"/>
      <c r="H172" s="225">
        <v>27.5</v>
      </c>
      <c r="I172" s="226"/>
      <c r="J172" s="222"/>
      <c r="K172" s="222"/>
      <c r="L172" s="227"/>
      <c r="M172" s="228"/>
      <c r="N172" s="229"/>
      <c r="O172" s="229"/>
      <c r="P172" s="229"/>
      <c r="Q172" s="229"/>
      <c r="R172" s="229"/>
      <c r="S172" s="229"/>
      <c r="T172" s="230"/>
      <c r="AT172" s="231" t="s">
        <v>139</v>
      </c>
      <c r="AU172" s="231" t="s">
        <v>80</v>
      </c>
      <c r="AV172" s="14" t="s">
        <v>80</v>
      </c>
      <c r="AW172" s="14" t="s">
        <v>33</v>
      </c>
      <c r="AX172" s="14" t="s">
        <v>71</v>
      </c>
      <c r="AY172" s="231" t="s">
        <v>125</v>
      </c>
    </row>
    <row r="173" spans="1:65" s="15" customFormat="1" ht="11.25">
      <c r="B173" s="232"/>
      <c r="C173" s="233"/>
      <c r="D173" s="207" t="s">
        <v>139</v>
      </c>
      <c r="E173" s="234" t="s">
        <v>19</v>
      </c>
      <c r="F173" s="235" t="s">
        <v>146</v>
      </c>
      <c r="G173" s="233"/>
      <c r="H173" s="236">
        <v>27.5</v>
      </c>
      <c r="I173" s="237"/>
      <c r="J173" s="233"/>
      <c r="K173" s="233"/>
      <c r="L173" s="238"/>
      <c r="M173" s="239"/>
      <c r="N173" s="240"/>
      <c r="O173" s="240"/>
      <c r="P173" s="240"/>
      <c r="Q173" s="240"/>
      <c r="R173" s="240"/>
      <c r="S173" s="240"/>
      <c r="T173" s="241"/>
      <c r="AT173" s="242" t="s">
        <v>139</v>
      </c>
      <c r="AU173" s="242" t="s">
        <v>80</v>
      </c>
      <c r="AV173" s="15" t="s">
        <v>135</v>
      </c>
      <c r="AW173" s="15" t="s">
        <v>33</v>
      </c>
      <c r="AX173" s="15" t="s">
        <v>71</v>
      </c>
      <c r="AY173" s="242" t="s">
        <v>125</v>
      </c>
    </row>
    <row r="174" spans="1:65" s="14" customFormat="1" ht="11.25">
      <c r="B174" s="221"/>
      <c r="C174" s="222"/>
      <c r="D174" s="207" t="s">
        <v>139</v>
      </c>
      <c r="E174" s="223" t="s">
        <v>19</v>
      </c>
      <c r="F174" s="224" t="s">
        <v>313</v>
      </c>
      <c r="G174" s="222"/>
      <c r="H174" s="225">
        <v>36.5</v>
      </c>
      <c r="I174" s="226"/>
      <c r="J174" s="222"/>
      <c r="K174" s="222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139</v>
      </c>
      <c r="AU174" s="231" t="s">
        <v>80</v>
      </c>
      <c r="AV174" s="14" t="s">
        <v>80</v>
      </c>
      <c r="AW174" s="14" t="s">
        <v>33</v>
      </c>
      <c r="AX174" s="14" t="s">
        <v>71</v>
      </c>
      <c r="AY174" s="231" t="s">
        <v>125</v>
      </c>
    </row>
    <row r="175" spans="1:65" s="15" customFormat="1" ht="11.25">
      <c r="B175" s="232"/>
      <c r="C175" s="233"/>
      <c r="D175" s="207" t="s">
        <v>139</v>
      </c>
      <c r="E175" s="234" t="s">
        <v>19</v>
      </c>
      <c r="F175" s="235" t="s">
        <v>146</v>
      </c>
      <c r="G175" s="233"/>
      <c r="H175" s="236">
        <v>36.5</v>
      </c>
      <c r="I175" s="237"/>
      <c r="J175" s="233"/>
      <c r="K175" s="233"/>
      <c r="L175" s="238"/>
      <c r="M175" s="239"/>
      <c r="N175" s="240"/>
      <c r="O175" s="240"/>
      <c r="P175" s="240"/>
      <c r="Q175" s="240"/>
      <c r="R175" s="240"/>
      <c r="S175" s="240"/>
      <c r="T175" s="241"/>
      <c r="AT175" s="242" t="s">
        <v>139</v>
      </c>
      <c r="AU175" s="242" t="s">
        <v>80</v>
      </c>
      <c r="AV175" s="15" t="s">
        <v>135</v>
      </c>
      <c r="AW175" s="15" t="s">
        <v>33</v>
      </c>
      <c r="AX175" s="15" t="s">
        <v>71</v>
      </c>
      <c r="AY175" s="242" t="s">
        <v>125</v>
      </c>
    </row>
    <row r="176" spans="1:65" s="16" customFormat="1" ht="11.25">
      <c r="B176" s="243"/>
      <c r="C176" s="244"/>
      <c r="D176" s="207" t="s">
        <v>139</v>
      </c>
      <c r="E176" s="245" t="s">
        <v>19</v>
      </c>
      <c r="F176" s="246" t="s">
        <v>147</v>
      </c>
      <c r="G176" s="244"/>
      <c r="H176" s="247">
        <v>303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AT176" s="253" t="s">
        <v>139</v>
      </c>
      <c r="AU176" s="253" t="s">
        <v>80</v>
      </c>
      <c r="AV176" s="16" t="s">
        <v>134</v>
      </c>
      <c r="AW176" s="16" t="s">
        <v>33</v>
      </c>
      <c r="AX176" s="16" t="s">
        <v>78</v>
      </c>
      <c r="AY176" s="253" t="s">
        <v>125</v>
      </c>
    </row>
    <row r="177" spans="1:65" s="14" customFormat="1" ht="11.25">
      <c r="B177" s="221"/>
      <c r="C177" s="222"/>
      <c r="D177" s="207" t="s">
        <v>139</v>
      </c>
      <c r="E177" s="222"/>
      <c r="F177" s="224" t="s">
        <v>325</v>
      </c>
      <c r="G177" s="222"/>
      <c r="H177" s="225">
        <v>333.3</v>
      </c>
      <c r="I177" s="226"/>
      <c r="J177" s="222"/>
      <c r="K177" s="222"/>
      <c r="L177" s="227"/>
      <c r="M177" s="228"/>
      <c r="N177" s="229"/>
      <c r="O177" s="229"/>
      <c r="P177" s="229"/>
      <c r="Q177" s="229"/>
      <c r="R177" s="229"/>
      <c r="S177" s="229"/>
      <c r="T177" s="230"/>
      <c r="AT177" s="231" t="s">
        <v>139</v>
      </c>
      <c r="AU177" s="231" t="s">
        <v>80</v>
      </c>
      <c r="AV177" s="14" t="s">
        <v>80</v>
      </c>
      <c r="AW177" s="14" t="s">
        <v>4</v>
      </c>
      <c r="AX177" s="14" t="s">
        <v>78</v>
      </c>
      <c r="AY177" s="231" t="s">
        <v>125</v>
      </c>
    </row>
    <row r="178" spans="1:65" s="12" customFormat="1" ht="22.9" customHeight="1">
      <c r="B178" s="178"/>
      <c r="C178" s="179"/>
      <c r="D178" s="180" t="s">
        <v>70</v>
      </c>
      <c r="E178" s="192" t="s">
        <v>272</v>
      </c>
      <c r="F178" s="192" t="s">
        <v>273</v>
      </c>
      <c r="G178" s="179"/>
      <c r="H178" s="179"/>
      <c r="I178" s="182"/>
      <c r="J178" s="193">
        <f>BK178</f>
        <v>0</v>
      </c>
      <c r="K178" s="179"/>
      <c r="L178" s="184"/>
      <c r="M178" s="185"/>
      <c r="N178" s="186"/>
      <c r="O178" s="186"/>
      <c r="P178" s="187">
        <f>P179</f>
        <v>0</v>
      </c>
      <c r="Q178" s="186"/>
      <c r="R178" s="187">
        <f>R179</f>
        <v>0</v>
      </c>
      <c r="S178" s="186"/>
      <c r="T178" s="188">
        <f>T179</f>
        <v>0</v>
      </c>
      <c r="AR178" s="189" t="s">
        <v>78</v>
      </c>
      <c r="AT178" s="190" t="s">
        <v>70</v>
      </c>
      <c r="AU178" s="190" t="s">
        <v>78</v>
      </c>
      <c r="AY178" s="189" t="s">
        <v>125</v>
      </c>
      <c r="BK178" s="191">
        <f>BK179</f>
        <v>0</v>
      </c>
    </row>
    <row r="179" spans="1:65" s="2" customFormat="1" ht="21.75" customHeight="1">
      <c r="A179" s="36"/>
      <c r="B179" s="37"/>
      <c r="C179" s="194" t="s">
        <v>199</v>
      </c>
      <c r="D179" s="194" t="s">
        <v>129</v>
      </c>
      <c r="E179" s="195" t="s">
        <v>326</v>
      </c>
      <c r="F179" s="196" t="s">
        <v>327</v>
      </c>
      <c r="G179" s="197" t="s">
        <v>192</v>
      </c>
      <c r="H179" s="198">
        <v>323.76100000000002</v>
      </c>
      <c r="I179" s="199"/>
      <c r="J179" s="200">
        <f>ROUND(I179*H179,2)</f>
        <v>0</v>
      </c>
      <c r="K179" s="196" t="s">
        <v>133</v>
      </c>
      <c r="L179" s="41"/>
      <c r="M179" s="267" t="s">
        <v>19</v>
      </c>
      <c r="N179" s="268" t="s">
        <v>42</v>
      </c>
      <c r="O179" s="269"/>
      <c r="P179" s="270">
        <f>O179*H179</f>
        <v>0</v>
      </c>
      <c r="Q179" s="270">
        <v>0</v>
      </c>
      <c r="R179" s="270">
        <f>Q179*H179</f>
        <v>0</v>
      </c>
      <c r="S179" s="270">
        <v>0</v>
      </c>
      <c r="T179" s="271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05" t="s">
        <v>134</v>
      </c>
      <c r="AT179" s="205" t="s">
        <v>129</v>
      </c>
      <c r="AU179" s="205" t="s">
        <v>80</v>
      </c>
      <c r="AY179" s="19" t="s">
        <v>125</v>
      </c>
      <c r="BE179" s="206">
        <f>IF(N179="základní",J179,0)</f>
        <v>0</v>
      </c>
      <c r="BF179" s="206">
        <f>IF(N179="snížená",J179,0)</f>
        <v>0</v>
      </c>
      <c r="BG179" s="206">
        <f>IF(N179="zákl. přenesená",J179,0)</f>
        <v>0</v>
      </c>
      <c r="BH179" s="206">
        <f>IF(N179="sníž. přenesená",J179,0)</f>
        <v>0</v>
      </c>
      <c r="BI179" s="206">
        <f>IF(N179="nulová",J179,0)</f>
        <v>0</v>
      </c>
      <c r="BJ179" s="19" t="s">
        <v>78</v>
      </c>
      <c r="BK179" s="206">
        <f>ROUND(I179*H179,2)</f>
        <v>0</v>
      </c>
      <c r="BL179" s="19" t="s">
        <v>134</v>
      </c>
      <c r="BM179" s="205" t="s">
        <v>328</v>
      </c>
    </row>
    <row r="180" spans="1:65" s="2" customFormat="1" ht="6.95" customHeight="1">
      <c r="A180" s="36"/>
      <c r="B180" s="49"/>
      <c r="C180" s="50"/>
      <c r="D180" s="50"/>
      <c r="E180" s="50"/>
      <c r="F180" s="50"/>
      <c r="G180" s="50"/>
      <c r="H180" s="50"/>
      <c r="I180" s="144"/>
      <c r="J180" s="50"/>
      <c r="K180" s="50"/>
      <c r="L180" s="41"/>
      <c r="M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</row>
  </sheetData>
  <sheetProtection algorithmName="SHA-512" hashValue="5dkPDRFzRBuNdVq7sKsd1ePwRbuFPwrZwKJvKbmCGoSjKIA+Oxxtj4nW1WmIJtKoM8Ky8CqbR+p7PUqTbjxV/g==" saltValue="FmqAh74P3hrZzzNRJTurxsEOc2nEKoG4eoKkSZBPCVA5hLWrn8nMjE/9+A4326QP0WID1fXblIjzDDv+Eqe0Xg==" spinCount="100000" sheet="1" objects="1" scenarios="1" formatColumns="0" formatRows="0" autoFilter="0"/>
  <autoFilter ref="C93:K179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4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10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0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AT2" s="19" t="s">
        <v>89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3"/>
      <c r="J3" s="112"/>
      <c r="K3" s="112"/>
      <c r="L3" s="22"/>
      <c r="AT3" s="19" t="s">
        <v>80</v>
      </c>
    </row>
    <row r="4" spans="1:46" s="1" customFormat="1" ht="24.95" customHeight="1">
      <c r="B4" s="22"/>
      <c r="D4" s="114" t="s">
        <v>90</v>
      </c>
      <c r="I4" s="110"/>
      <c r="L4" s="22"/>
      <c r="M4" s="115" t="s">
        <v>10</v>
      </c>
      <c r="AT4" s="19" t="s">
        <v>4</v>
      </c>
    </row>
    <row r="5" spans="1:46" s="1" customFormat="1" ht="6.95" customHeight="1">
      <c r="B5" s="22"/>
      <c r="I5" s="110"/>
      <c r="L5" s="22"/>
    </row>
    <row r="6" spans="1:46" s="1" customFormat="1" ht="12" customHeight="1">
      <c r="B6" s="22"/>
      <c r="D6" s="116" t="s">
        <v>16</v>
      </c>
      <c r="I6" s="110"/>
      <c r="L6" s="22"/>
    </row>
    <row r="7" spans="1:46" s="1" customFormat="1" ht="16.5" customHeight="1">
      <c r="B7" s="22"/>
      <c r="E7" s="394" t="str">
        <f>'Rekapitulace stavby'!K6</f>
        <v>Oprava komunikace</v>
      </c>
      <c r="F7" s="395"/>
      <c r="G7" s="395"/>
      <c r="H7" s="395"/>
      <c r="I7" s="110"/>
      <c r="L7" s="22"/>
    </row>
    <row r="8" spans="1:46" s="2" customFormat="1" ht="12" customHeight="1">
      <c r="A8" s="36"/>
      <c r="B8" s="41"/>
      <c r="C8" s="36"/>
      <c r="D8" s="116" t="s">
        <v>91</v>
      </c>
      <c r="E8" s="36"/>
      <c r="F8" s="36"/>
      <c r="G8" s="36"/>
      <c r="H8" s="36"/>
      <c r="I8" s="117"/>
      <c r="J8" s="36"/>
      <c r="K8" s="36"/>
      <c r="L8" s="11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96" t="s">
        <v>329</v>
      </c>
      <c r="F9" s="397"/>
      <c r="G9" s="397"/>
      <c r="H9" s="397"/>
      <c r="I9" s="117"/>
      <c r="J9" s="36"/>
      <c r="K9" s="36"/>
      <c r="L9" s="11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117"/>
      <c r="J10" s="36"/>
      <c r="K10" s="36"/>
      <c r="L10" s="11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6" t="s">
        <v>18</v>
      </c>
      <c r="E11" s="36"/>
      <c r="F11" s="105" t="s">
        <v>19</v>
      </c>
      <c r="G11" s="36"/>
      <c r="H11" s="36"/>
      <c r="I11" s="119" t="s">
        <v>20</v>
      </c>
      <c r="J11" s="105" t="s">
        <v>19</v>
      </c>
      <c r="K11" s="36"/>
      <c r="L11" s="11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6" t="s">
        <v>21</v>
      </c>
      <c r="E12" s="36"/>
      <c r="F12" s="105" t="s">
        <v>22</v>
      </c>
      <c r="G12" s="36"/>
      <c r="H12" s="36"/>
      <c r="I12" s="119" t="s">
        <v>23</v>
      </c>
      <c r="J12" s="120" t="str">
        <f>'Rekapitulace stavby'!AN8</f>
        <v>8. 3. 2020</v>
      </c>
      <c r="K12" s="36"/>
      <c r="L12" s="11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117"/>
      <c r="J13" s="36"/>
      <c r="K13" s="36"/>
      <c r="L13" s="11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6" t="s">
        <v>25</v>
      </c>
      <c r="E14" s="36"/>
      <c r="F14" s="36"/>
      <c r="G14" s="36"/>
      <c r="H14" s="36"/>
      <c r="I14" s="119" t="s">
        <v>26</v>
      </c>
      <c r="J14" s="105" t="str">
        <f>IF('Rekapitulace stavby'!AN10="","",'Rekapitulace stavby'!AN10)</f>
        <v/>
      </c>
      <c r="K14" s="36"/>
      <c r="L14" s="11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tr">
        <f>IF('Rekapitulace stavby'!E11="","",'Rekapitulace stavby'!E11)</f>
        <v>OBEC KRÁSNÁ, Krásná 287, 739 04 p.Pražmo</v>
      </c>
      <c r="F15" s="36"/>
      <c r="G15" s="36"/>
      <c r="H15" s="36"/>
      <c r="I15" s="119" t="s">
        <v>28</v>
      </c>
      <c r="J15" s="105" t="str">
        <f>IF('Rekapitulace stavby'!AN11="","",'Rekapitulace stavby'!AN11)</f>
        <v/>
      </c>
      <c r="K15" s="36"/>
      <c r="L15" s="11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117"/>
      <c r="J16" s="36"/>
      <c r="K16" s="36"/>
      <c r="L16" s="11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6" t="s">
        <v>29</v>
      </c>
      <c r="E17" s="36"/>
      <c r="F17" s="36"/>
      <c r="G17" s="36"/>
      <c r="H17" s="36"/>
      <c r="I17" s="119" t="s">
        <v>26</v>
      </c>
      <c r="J17" s="32" t="str">
        <f>'Rekapitulace stavby'!AN13</f>
        <v>Vyplň údaj</v>
      </c>
      <c r="K17" s="36"/>
      <c r="L17" s="11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98" t="str">
        <f>'Rekapitulace stavby'!E14</f>
        <v>Vyplň údaj</v>
      </c>
      <c r="F18" s="399"/>
      <c r="G18" s="399"/>
      <c r="H18" s="399"/>
      <c r="I18" s="119" t="s">
        <v>28</v>
      </c>
      <c r="J18" s="32" t="str">
        <f>'Rekapitulace stavby'!AN14</f>
        <v>Vyplň údaj</v>
      </c>
      <c r="K18" s="36"/>
      <c r="L18" s="11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117"/>
      <c r="J19" s="36"/>
      <c r="K19" s="36"/>
      <c r="L19" s="11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6" t="s">
        <v>31</v>
      </c>
      <c r="E20" s="36"/>
      <c r="F20" s="36"/>
      <c r="G20" s="36"/>
      <c r="H20" s="36"/>
      <c r="I20" s="119" t="s">
        <v>26</v>
      </c>
      <c r="J20" s="105" t="str">
        <f>IF('Rekapitulace stavby'!AN16="","",'Rekapitulace stavby'!AN16)</f>
        <v/>
      </c>
      <c r="K20" s="36"/>
      <c r="L20" s="11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tr">
        <f>IF('Rekapitulace stavby'!E17="","",'Rekapitulace stavby'!E17)</f>
        <v xml:space="preserve"> </v>
      </c>
      <c r="F21" s="36"/>
      <c r="G21" s="36"/>
      <c r="H21" s="36"/>
      <c r="I21" s="119" t="s">
        <v>28</v>
      </c>
      <c r="J21" s="105" t="str">
        <f>IF('Rekapitulace stavby'!AN17="","",'Rekapitulace stavby'!AN17)</f>
        <v/>
      </c>
      <c r="K21" s="36"/>
      <c r="L21" s="11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117"/>
      <c r="J22" s="36"/>
      <c r="K22" s="36"/>
      <c r="L22" s="11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6" t="s">
        <v>34</v>
      </c>
      <c r="E23" s="36"/>
      <c r="F23" s="36"/>
      <c r="G23" s="36"/>
      <c r="H23" s="36"/>
      <c r="I23" s="119" t="s">
        <v>26</v>
      </c>
      <c r="J23" s="105" t="str">
        <f>IF('Rekapitulace stavby'!AN19="","",'Rekapitulace stavby'!AN19)</f>
        <v/>
      </c>
      <c r="K23" s="36"/>
      <c r="L23" s="11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tr">
        <f>IF('Rekapitulace stavby'!E20="","",'Rekapitulace stavby'!E20)</f>
        <v xml:space="preserve"> </v>
      </c>
      <c r="F24" s="36"/>
      <c r="G24" s="36"/>
      <c r="H24" s="36"/>
      <c r="I24" s="119" t="s">
        <v>28</v>
      </c>
      <c r="J24" s="105" t="str">
        <f>IF('Rekapitulace stavby'!AN20="","",'Rekapitulace stavby'!AN20)</f>
        <v/>
      </c>
      <c r="K24" s="36"/>
      <c r="L24" s="11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117"/>
      <c r="J25" s="36"/>
      <c r="K25" s="36"/>
      <c r="L25" s="11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6" t="s">
        <v>35</v>
      </c>
      <c r="E26" s="36"/>
      <c r="F26" s="36"/>
      <c r="G26" s="36"/>
      <c r="H26" s="36"/>
      <c r="I26" s="117"/>
      <c r="J26" s="36"/>
      <c r="K26" s="36"/>
      <c r="L26" s="11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21"/>
      <c r="B27" s="122"/>
      <c r="C27" s="121"/>
      <c r="D27" s="121"/>
      <c r="E27" s="400" t="s">
        <v>19</v>
      </c>
      <c r="F27" s="400"/>
      <c r="G27" s="400"/>
      <c r="H27" s="400"/>
      <c r="I27" s="123"/>
      <c r="J27" s="121"/>
      <c r="K27" s="121"/>
      <c r="L27" s="124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117"/>
      <c r="J28" s="36"/>
      <c r="K28" s="36"/>
      <c r="L28" s="11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5"/>
      <c r="E29" s="125"/>
      <c r="F29" s="125"/>
      <c r="G29" s="125"/>
      <c r="H29" s="125"/>
      <c r="I29" s="126"/>
      <c r="J29" s="125"/>
      <c r="K29" s="125"/>
      <c r="L29" s="11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7" t="s">
        <v>37</v>
      </c>
      <c r="E30" s="36"/>
      <c r="F30" s="36"/>
      <c r="G30" s="36"/>
      <c r="H30" s="36"/>
      <c r="I30" s="117"/>
      <c r="J30" s="128">
        <f>ROUND(J84, 2)</f>
        <v>0</v>
      </c>
      <c r="K30" s="36"/>
      <c r="L30" s="11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5"/>
      <c r="E31" s="125"/>
      <c r="F31" s="125"/>
      <c r="G31" s="125"/>
      <c r="H31" s="125"/>
      <c r="I31" s="126"/>
      <c r="J31" s="125"/>
      <c r="K31" s="125"/>
      <c r="L31" s="11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9" t="s">
        <v>39</v>
      </c>
      <c r="G32" s="36"/>
      <c r="H32" s="36"/>
      <c r="I32" s="130" t="s">
        <v>38</v>
      </c>
      <c r="J32" s="129" t="s">
        <v>40</v>
      </c>
      <c r="K32" s="36"/>
      <c r="L32" s="11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31" t="s">
        <v>41</v>
      </c>
      <c r="E33" s="116" t="s">
        <v>42</v>
      </c>
      <c r="F33" s="132">
        <f>ROUND((SUM(BE84:BE133)),  2)</f>
        <v>0</v>
      </c>
      <c r="G33" s="36"/>
      <c r="H33" s="36"/>
      <c r="I33" s="133">
        <v>0.21</v>
      </c>
      <c r="J33" s="132">
        <f>ROUND(((SUM(BE84:BE133))*I33),  2)</f>
        <v>0</v>
      </c>
      <c r="K33" s="36"/>
      <c r="L33" s="11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6" t="s">
        <v>43</v>
      </c>
      <c r="F34" s="132">
        <f>ROUND((SUM(BF84:BF133)),  2)</f>
        <v>0</v>
      </c>
      <c r="G34" s="36"/>
      <c r="H34" s="36"/>
      <c r="I34" s="133">
        <v>0.15</v>
      </c>
      <c r="J34" s="132">
        <f>ROUND(((SUM(BF84:BF133))*I34),  2)</f>
        <v>0</v>
      </c>
      <c r="K34" s="36"/>
      <c r="L34" s="11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6" t="s">
        <v>44</v>
      </c>
      <c r="F35" s="132">
        <f>ROUND((SUM(BG84:BG133)),  2)</f>
        <v>0</v>
      </c>
      <c r="G35" s="36"/>
      <c r="H35" s="36"/>
      <c r="I35" s="133">
        <v>0.21</v>
      </c>
      <c r="J35" s="132">
        <f>0</f>
        <v>0</v>
      </c>
      <c r="K35" s="36"/>
      <c r="L35" s="11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6" t="s">
        <v>45</v>
      </c>
      <c r="F36" s="132">
        <f>ROUND((SUM(BH84:BH133)),  2)</f>
        <v>0</v>
      </c>
      <c r="G36" s="36"/>
      <c r="H36" s="36"/>
      <c r="I36" s="133">
        <v>0.15</v>
      </c>
      <c r="J36" s="132">
        <f>0</f>
        <v>0</v>
      </c>
      <c r="K36" s="36"/>
      <c r="L36" s="11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6" t="s">
        <v>46</v>
      </c>
      <c r="F37" s="132">
        <f>ROUND((SUM(BI84:BI133)),  2)</f>
        <v>0</v>
      </c>
      <c r="G37" s="36"/>
      <c r="H37" s="36"/>
      <c r="I37" s="133">
        <v>0</v>
      </c>
      <c r="J37" s="132">
        <f>0</f>
        <v>0</v>
      </c>
      <c r="K37" s="36"/>
      <c r="L37" s="11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117"/>
      <c r="J38" s="36"/>
      <c r="K38" s="36"/>
      <c r="L38" s="11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34"/>
      <c r="D39" s="135" t="s">
        <v>47</v>
      </c>
      <c r="E39" s="136"/>
      <c r="F39" s="136"/>
      <c r="G39" s="137" t="s">
        <v>48</v>
      </c>
      <c r="H39" s="138" t="s">
        <v>49</v>
      </c>
      <c r="I39" s="139"/>
      <c r="J39" s="140">
        <f>SUM(J30:J37)</f>
        <v>0</v>
      </c>
      <c r="K39" s="141"/>
      <c r="L39" s="11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42"/>
      <c r="C40" s="143"/>
      <c r="D40" s="143"/>
      <c r="E40" s="143"/>
      <c r="F40" s="143"/>
      <c r="G40" s="143"/>
      <c r="H40" s="143"/>
      <c r="I40" s="144"/>
      <c r="J40" s="143"/>
      <c r="K40" s="143"/>
      <c r="L40" s="11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45"/>
      <c r="C44" s="146"/>
      <c r="D44" s="146"/>
      <c r="E44" s="146"/>
      <c r="F44" s="146"/>
      <c r="G44" s="146"/>
      <c r="H44" s="146"/>
      <c r="I44" s="147"/>
      <c r="J44" s="146"/>
      <c r="K44" s="146"/>
      <c r="L44" s="11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93</v>
      </c>
      <c r="D45" s="38"/>
      <c r="E45" s="38"/>
      <c r="F45" s="38"/>
      <c r="G45" s="38"/>
      <c r="H45" s="38"/>
      <c r="I45" s="117"/>
      <c r="J45" s="38"/>
      <c r="K45" s="38"/>
      <c r="L45" s="11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117"/>
      <c r="J46" s="38"/>
      <c r="K46" s="38"/>
      <c r="L46" s="11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117"/>
      <c r="J47" s="38"/>
      <c r="K47" s="38"/>
      <c r="L47" s="11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401" t="str">
        <f>E7</f>
        <v>Oprava komunikace</v>
      </c>
      <c r="F48" s="402"/>
      <c r="G48" s="402"/>
      <c r="H48" s="402"/>
      <c r="I48" s="117"/>
      <c r="J48" s="38"/>
      <c r="K48" s="38"/>
      <c r="L48" s="11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91</v>
      </c>
      <c r="D49" s="38"/>
      <c r="E49" s="38"/>
      <c r="F49" s="38"/>
      <c r="G49" s="38"/>
      <c r="H49" s="38"/>
      <c r="I49" s="117"/>
      <c r="J49" s="38"/>
      <c r="K49" s="38"/>
      <c r="L49" s="11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0" t="str">
        <f>E9</f>
        <v>VON - Vedlejší a ostatní náklady</v>
      </c>
      <c r="F50" s="403"/>
      <c r="G50" s="403"/>
      <c r="H50" s="403"/>
      <c r="I50" s="117"/>
      <c r="J50" s="38"/>
      <c r="K50" s="38"/>
      <c r="L50" s="11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117"/>
      <c r="J51" s="38"/>
      <c r="K51" s="38"/>
      <c r="L51" s="11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Krásná pod Lysou Horou</v>
      </c>
      <c r="G52" s="38"/>
      <c r="H52" s="38"/>
      <c r="I52" s="119" t="s">
        <v>23</v>
      </c>
      <c r="J52" s="61" t="str">
        <f>IF(J12="","",J12)</f>
        <v>8. 3. 2020</v>
      </c>
      <c r="K52" s="38"/>
      <c r="L52" s="11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117"/>
      <c r="J53" s="38"/>
      <c r="K53" s="38"/>
      <c r="L53" s="11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OBEC KRÁSNÁ, Krásná 287, 739 04 p.Pražmo</v>
      </c>
      <c r="G54" s="38"/>
      <c r="H54" s="38"/>
      <c r="I54" s="119" t="s">
        <v>31</v>
      </c>
      <c r="J54" s="34" t="str">
        <f>E21</f>
        <v xml:space="preserve"> </v>
      </c>
      <c r="K54" s="38"/>
      <c r="L54" s="11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119" t="s">
        <v>34</v>
      </c>
      <c r="J55" s="34" t="str">
        <f>E24</f>
        <v xml:space="preserve"> </v>
      </c>
      <c r="K55" s="38"/>
      <c r="L55" s="11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117"/>
      <c r="J56" s="38"/>
      <c r="K56" s="38"/>
      <c r="L56" s="11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48" t="s">
        <v>94</v>
      </c>
      <c r="D57" s="149"/>
      <c r="E57" s="149"/>
      <c r="F57" s="149"/>
      <c r="G57" s="149"/>
      <c r="H57" s="149"/>
      <c r="I57" s="150"/>
      <c r="J57" s="151" t="s">
        <v>95</v>
      </c>
      <c r="K57" s="149"/>
      <c r="L57" s="11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117"/>
      <c r="J58" s="38"/>
      <c r="K58" s="38"/>
      <c r="L58" s="11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52" t="s">
        <v>69</v>
      </c>
      <c r="D59" s="38"/>
      <c r="E59" s="38"/>
      <c r="F59" s="38"/>
      <c r="G59" s="38"/>
      <c r="H59" s="38"/>
      <c r="I59" s="117"/>
      <c r="J59" s="79">
        <f>J84</f>
        <v>0</v>
      </c>
      <c r="K59" s="38"/>
      <c r="L59" s="11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96</v>
      </c>
    </row>
    <row r="60" spans="1:47" s="9" customFormat="1" ht="24.95" customHeight="1">
      <c r="B60" s="153"/>
      <c r="C60" s="154"/>
      <c r="D60" s="155" t="s">
        <v>330</v>
      </c>
      <c r="E60" s="156"/>
      <c r="F60" s="156"/>
      <c r="G60" s="156"/>
      <c r="H60" s="156"/>
      <c r="I60" s="157"/>
      <c r="J60" s="158">
        <f>J85</f>
        <v>0</v>
      </c>
      <c r="K60" s="154"/>
      <c r="L60" s="159"/>
    </row>
    <row r="61" spans="1:47" s="10" customFormat="1" ht="19.899999999999999" customHeight="1">
      <c r="B61" s="160"/>
      <c r="C61" s="99"/>
      <c r="D61" s="161" t="s">
        <v>331</v>
      </c>
      <c r="E61" s="162"/>
      <c r="F61" s="162"/>
      <c r="G61" s="162"/>
      <c r="H61" s="162"/>
      <c r="I61" s="163"/>
      <c r="J61" s="164">
        <f>J86</f>
        <v>0</v>
      </c>
      <c r="K61" s="99"/>
      <c r="L61" s="165"/>
    </row>
    <row r="62" spans="1:47" s="10" customFormat="1" ht="19.899999999999999" customHeight="1">
      <c r="B62" s="160"/>
      <c r="C62" s="99"/>
      <c r="D62" s="161" t="s">
        <v>332</v>
      </c>
      <c r="E62" s="162"/>
      <c r="F62" s="162"/>
      <c r="G62" s="162"/>
      <c r="H62" s="162"/>
      <c r="I62" s="163"/>
      <c r="J62" s="164">
        <f>J93</f>
        <v>0</v>
      </c>
      <c r="K62" s="99"/>
      <c r="L62" s="165"/>
    </row>
    <row r="63" spans="1:47" s="9" customFormat="1" ht="24.95" customHeight="1">
      <c r="B63" s="153"/>
      <c r="C63" s="154"/>
      <c r="D63" s="155" t="s">
        <v>333</v>
      </c>
      <c r="E63" s="156"/>
      <c r="F63" s="156"/>
      <c r="G63" s="156"/>
      <c r="H63" s="156"/>
      <c r="I63" s="157"/>
      <c r="J63" s="158">
        <f>J98</f>
        <v>0</v>
      </c>
      <c r="K63" s="154"/>
      <c r="L63" s="159"/>
    </row>
    <row r="64" spans="1:47" s="9" customFormat="1" ht="24.95" customHeight="1">
      <c r="B64" s="153"/>
      <c r="C64" s="154"/>
      <c r="D64" s="155" t="s">
        <v>334</v>
      </c>
      <c r="E64" s="156"/>
      <c r="F64" s="156"/>
      <c r="G64" s="156"/>
      <c r="H64" s="156"/>
      <c r="I64" s="157"/>
      <c r="J64" s="158">
        <f>J130</f>
        <v>0</v>
      </c>
      <c r="K64" s="154"/>
      <c r="L64" s="159"/>
    </row>
    <row r="65" spans="1:31" s="2" customFormat="1" ht="21.75" customHeight="1">
      <c r="A65" s="36"/>
      <c r="B65" s="37"/>
      <c r="C65" s="38"/>
      <c r="D65" s="38"/>
      <c r="E65" s="38"/>
      <c r="F65" s="38"/>
      <c r="G65" s="38"/>
      <c r="H65" s="38"/>
      <c r="I65" s="117"/>
      <c r="J65" s="38"/>
      <c r="K65" s="38"/>
      <c r="L65" s="11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s="2" customFormat="1" ht="6.95" customHeight="1">
      <c r="A66" s="36"/>
      <c r="B66" s="49"/>
      <c r="C66" s="50"/>
      <c r="D66" s="50"/>
      <c r="E66" s="50"/>
      <c r="F66" s="50"/>
      <c r="G66" s="50"/>
      <c r="H66" s="50"/>
      <c r="I66" s="144"/>
      <c r="J66" s="50"/>
      <c r="K66" s="50"/>
      <c r="L66" s="11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70" spans="1:31" s="2" customFormat="1" ht="6.95" customHeight="1">
      <c r="A70" s="36"/>
      <c r="B70" s="51"/>
      <c r="C70" s="52"/>
      <c r="D70" s="52"/>
      <c r="E70" s="52"/>
      <c r="F70" s="52"/>
      <c r="G70" s="52"/>
      <c r="H70" s="52"/>
      <c r="I70" s="147"/>
      <c r="J70" s="52"/>
      <c r="K70" s="52"/>
      <c r="L70" s="11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24.95" customHeight="1">
      <c r="A71" s="36"/>
      <c r="B71" s="37"/>
      <c r="C71" s="25" t="s">
        <v>110</v>
      </c>
      <c r="D71" s="38"/>
      <c r="E71" s="38"/>
      <c r="F71" s="38"/>
      <c r="G71" s="38"/>
      <c r="H71" s="38"/>
      <c r="I71" s="117"/>
      <c r="J71" s="38"/>
      <c r="K71" s="38"/>
      <c r="L71" s="11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5" customHeight="1">
      <c r="A72" s="36"/>
      <c r="B72" s="37"/>
      <c r="C72" s="38"/>
      <c r="D72" s="38"/>
      <c r="E72" s="38"/>
      <c r="F72" s="38"/>
      <c r="G72" s="38"/>
      <c r="H72" s="38"/>
      <c r="I72" s="117"/>
      <c r="J72" s="38"/>
      <c r="K72" s="38"/>
      <c r="L72" s="11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1" t="s">
        <v>16</v>
      </c>
      <c r="D73" s="38"/>
      <c r="E73" s="38"/>
      <c r="F73" s="38"/>
      <c r="G73" s="38"/>
      <c r="H73" s="38"/>
      <c r="I73" s="117"/>
      <c r="J73" s="38"/>
      <c r="K73" s="38"/>
      <c r="L73" s="11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6.5" customHeight="1">
      <c r="A74" s="36"/>
      <c r="B74" s="37"/>
      <c r="C74" s="38"/>
      <c r="D74" s="38"/>
      <c r="E74" s="401" t="str">
        <f>E7</f>
        <v>Oprava komunikace</v>
      </c>
      <c r="F74" s="402"/>
      <c r="G74" s="402"/>
      <c r="H74" s="402"/>
      <c r="I74" s="117"/>
      <c r="J74" s="38"/>
      <c r="K74" s="38"/>
      <c r="L74" s="11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91</v>
      </c>
      <c r="D75" s="38"/>
      <c r="E75" s="38"/>
      <c r="F75" s="38"/>
      <c r="G75" s="38"/>
      <c r="H75" s="38"/>
      <c r="I75" s="117"/>
      <c r="J75" s="38"/>
      <c r="K75" s="38"/>
      <c r="L75" s="11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350" t="str">
        <f>E9</f>
        <v>VON - Vedlejší a ostatní náklady</v>
      </c>
      <c r="F76" s="403"/>
      <c r="G76" s="403"/>
      <c r="H76" s="403"/>
      <c r="I76" s="117"/>
      <c r="J76" s="38"/>
      <c r="K76" s="38"/>
      <c r="L76" s="11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117"/>
      <c r="J77" s="38"/>
      <c r="K77" s="38"/>
      <c r="L77" s="11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21</v>
      </c>
      <c r="D78" s="38"/>
      <c r="E78" s="38"/>
      <c r="F78" s="29" t="str">
        <f>F12</f>
        <v>Krásná pod Lysou Horou</v>
      </c>
      <c r="G78" s="38"/>
      <c r="H78" s="38"/>
      <c r="I78" s="119" t="s">
        <v>23</v>
      </c>
      <c r="J78" s="61" t="str">
        <f>IF(J12="","",J12)</f>
        <v>8. 3. 2020</v>
      </c>
      <c r="K78" s="38"/>
      <c r="L78" s="11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117"/>
      <c r="J79" s="38"/>
      <c r="K79" s="38"/>
      <c r="L79" s="11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2" customHeight="1">
      <c r="A80" s="36"/>
      <c r="B80" s="37"/>
      <c r="C80" s="31" t="s">
        <v>25</v>
      </c>
      <c r="D80" s="38"/>
      <c r="E80" s="38"/>
      <c r="F80" s="29" t="str">
        <f>E15</f>
        <v>OBEC KRÁSNÁ, Krásná 287, 739 04 p.Pražmo</v>
      </c>
      <c r="G80" s="38"/>
      <c r="H80" s="38"/>
      <c r="I80" s="119" t="s">
        <v>31</v>
      </c>
      <c r="J80" s="34" t="str">
        <f>E21</f>
        <v xml:space="preserve"> </v>
      </c>
      <c r="K80" s="38"/>
      <c r="L80" s="11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2" customHeight="1">
      <c r="A81" s="36"/>
      <c r="B81" s="37"/>
      <c r="C81" s="31" t="s">
        <v>29</v>
      </c>
      <c r="D81" s="38"/>
      <c r="E81" s="38"/>
      <c r="F81" s="29" t="str">
        <f>IF(E18="","",E18)</f>
        <v>Vyplň údaj</v>
      </c>
      <c r="G81" s="38"/>
      <c r="H81" s="38"/>
      <c r="I81" s="119" t="s">
        <v>34</v>
      </c>
      <c r="J81" s="34" t="str">
        <f>E24</f>
        <v xml:space="preserve"> </v>
      </c>
      <c r="K81" s="38"/>
      <c r="L81" s="11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0.35" customHeight="1">
      <c r="A82" s="36"/>
      <c r="B82" s="37"/>
      <c r="C82" s="38"/>
      <c r="D82" s="38"/>
      <c r="E82" s="38"/>
      <c r="F82" s="38"/>
      <c r="G82" s="38"/>
      <c r="H82" s="38"/>
      <c r="I82" s="117"/>
      <c r="J82" s="38"/>
      <c r="K82" s="38"/>
      <c r="L82" s="11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11" customFormat="1" ht="29.25" customHeight="1">
      <c r="A83" s="166"/>
      <c r="B83" s="167"/>
      <c r="C83" s="168" t="s">
        <v>111</v>
      </c>
      <c r="D83" s="169" t="s">
        <v>56</v>
      </c>
      <c r="E83" s="169" t="s">
        <v>52</v>
      </c>
      <c r="F83" s="169" t="s">
        <v>53</v>
      </c>
      <c r="G83" s="169" t="s">
        <v>112</v>
      </c>
      <c r="H83" s="169" t="s">
        <v>113</v>
      </c>
      <c r="I83" s="170" t="s">
        <v>114</v>
      </c>
      <c r="J83" s="169" t="s">
        <v>95</v>
      </c>
      <c r="K83" s="171" t="s">
        <v>115</v>
      </c>
      <c r="L83" s="172"/>
      <c r="M83" s="70" t="s">
        <v>19</v>
      </c>
      <c r="N83" s="71" t="s">
        <v>41</v>
      </c>
      <c r="O83" s="71" t="s">
        <v>116</v>
      </c>
      <c r="P83" s="71" t="s">
        <v>117</v>
      </c>
      <c r="Q83" s="71" t="s">
        <v>118</v>
      </c>
      <c r="R83" s="71" t="s">
        <v>119</v>
      </c>
      <c r="S83" s="71" t="s">
        <v>120</v>
      </c>
      <c r="T83" s="72" t="s">
        <v>121</v>
      </c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</row>
    <row r="84" spans="1:65" s="2" customFormat="1" ht="22.9" customHeight="1">
      <c r="A84" s="36"/>
      <c r="B84" s="37"/>
      <c r="C84" s="77" t="s">
        <v>122</v>
      </c>
      <c r="D84" s="38"/>
      <c r="E84" s="38"/>
      <c r="F84" s="38"/>
      <c r="G84" s="38"/>
      <c r="H84" s="38"/>
      <c r="I84" s="117"/>
      <c r="J84" s="173">
        <f>BK84</f>
        <v>0</v>
      </c>
      <c r="K84" s="38"/>
      <c r="L84" s="41"/>
      <c r="M84" s="73"/>
      <c r="N84" s="174"/>
      <c r="O84" s="74"/>
      <c r="P84" s="175">
        <f>P85+P98+P130</f>
        <v>0</v>
      </c>
      <c r="Q84" s="74"/>
      <c r="R84" s="175">
        <f>R85+R98+R130</f>
        <v>0</v>
      </c>
      <c r="S84" s="74"/>
      <c r="T84" s="176">
        <f>T85+T98+T130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T84" s="19" t="s">
        <v>70</v>
      </c>
      <c r="AU84" s="19" t="s">
        <v>96</v>
      </c>
      <c r="BK84" s="177">
        <f>BK85+BK98+BK130</f>
        <v>0</v>
      </c>
    </row>
    <row r="85" spans="1:65" s="12" customFormat="1" ht="25.9" customHeight="1">
      <c r="B85" s="178"/>
      <c r="C85" s="179"/>
      <c r="D85" s="180" t="s">
        <v>70</v>
      </c>
      <c r="E85" s="181" t="s">
        <v>335</v>
      </c>
      <c r="F85" s="181" t="s">
        <v>336</v>
      </c>
      <c r="G85" s="179"/>
      <c r="H85" s="179"/>
      <c r="I85" s="182"/>
      <c r="J85" s="183">
        <f>BK85</f>
        <v>0</v>
      </c>
      <c r="K85" s="179"/>
      <c r="L85" s="184"/>
      <c r="M85" s="185"/>
      <c r="N85" s="186"/>
      <c r="O85" s="186"/>
      <c r="P85" s="187">
        <f>P86+P93</f>
        <v>0</v>
      </c>
      <c r="Q85" s="186"/>
      <c r="R85" s="187">
        <f>R86+R93</f>
        <v>0</v>
      </c>
      <c r="S85" s="186"/>
      <c r="T85" s="188">
        <f>T86+T93</f>
        <v>0</v>
      </c>
      <c r="AR85" s="189" t="s">
        <v>163</v>
      </c>
      <c r="AT85" s="190" t="s">
        <v>70</v>
      </c>
      <c r="AU85" s="190" t="s">
        <v>71</v>
      </c>
      <c r="AY85" s="189" t="s">
        <v>125</v>
      </c>
      <c r="BK85" s="191">
        <f>BK86+BK93</f>
        <v>0</v>
      </c>
    </row>
    <row r="86" spans="1:65" s="12" customFormat="1" ht="22.9" customHeight="1">
      <c r="B86" s="178"/>
      <c r="C86" s="179"/>
      <c r="D86" s="180" t="s">
        <v>70</v>
      </c>
      <c r="E86" s="192" t="s">
        <v>337</v>
      </c>
      <c r="F86" s="192" t="s">
        <v>338</v>
      </c>
      <c r="G86" s="179"/>
      <c r="H86" s="179"/>
      <c r="I86" s="182"/>
      <c r="J86" s="193">
        <f>BK86</f>
        <v>0</v>
      </c>
      <c r="K86" s="179"/>
      <c r="L86" s="184"/>
      <c r="M86" s="185"/>
      <c r="N86" s="186"/>
      <c r="O86" s="186"/>
      <c r="P86" s="187">
        <f>SUM(P87:P92)</f>
        <v>0</v>
      </c>
      <c r="Q86" s="186"/>
      <c r="R86" s="187">
        <f>SUM(R87:R92)</f>
        <v>0</v>
      </c>
      <c r="S86" s="186"/>
      <c r="T86" s="188">
        <f>SUM(T87:T92)</f>
        <v>0</v>
      </c>
      <c r="AR86" s="189" t="s">
        <v>163</v>
      </c>
      <c r="AT86" s="190" t="s">
        <v>70</v>
      </c>
      <c r="AU86" s="190" t="s">
        <v>78</v>
      </c>
      <c r="AY86" s="189" t="s">
        <v>125</v>
      </c>
      <c r="BK86" s="191">
        <f>SUM(BK87:BK92)</f>
        <v>0</v>
      </c>
    </row>
    <row r="87" spans="1:65" s="2" customFormat="1" ht="16.5" customHeight="1">
      <c r="A87" s="36"/>
      <c r="B87" s="37"/>
      <c r="C87" s="194" t="s">
        <v>78</v>
      </c>
      <c r="D87" s="194" t="s">
        <v>129</v>
      </c>
      <c r="E87" s="195" t="s">
        <v>339</v>
      </c>
      <c r="F87" s="196" t="s">
        <v>340</v>
      </c>
      <c r="G87" s="197" t="s">
        <v>341</v>
      </c>
      <c r="H87" s="198">
        <v>1</v>
      </c>
      <c r="I87" s="199"/>
      <c r="J87" s="200">
        <f>ROUND(I87*H87,2)</f>
        <v>0</v>
      </c>
      <c r="K87" s="196" t="s">
        <v>240</v>
      </c>
      <c r="L87" s="41"/>
      <c r="M87" s="201" t="s">
        <v>19</v>
      </c>
      <c r="N87" s="202" t="s">
        <v>42</v>
      </c>
      <c r="O87" s="66"/>
      <c r="P87" s="203">
        <f>O87*H87</f>
        <v>0</v>
      </c>
      <c r="Q87" s="203">
        <v>0</v>
      </c>
      <c r="R87" s="203">
        <f>Q87*H87</f>
        <v>0</v>
      </c>
      <c r="S87" s="203">
        <v>0</v>
      </c>
      <c r="T87" s="204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205" t="s">
        <v>342</v>
      </c>
      <c r="AT87" s="205" t="s">
        <v>129</v>
      </c>
      <c r="AU87" s="205" t="s">
        <v>80</v>
      </c>
      <c r="AY87" s="19" t="s">
        <v>125</v>
      </c>
      <c r="BE87" s="206">
        <f>IF(N87="základní",J87,0)</f>
        <v>0</v>
      </c>
      <c r="BF87" s="206">
        <f>IF(N87="snížená",J87,0)</f>
        <v>0</v>
      </c>
      <c r="BG87" s="206">
        <f>IF(N87="zákl. přenesená",J87,0)</f>
        <v>0</v>
      </c>
      <c r="BH87" s="206">
        <f>IF(N87="sníž. přenesená",J87,0)</f>
        <v>0</v>
      </c>
      <c r="BI87" s="206">
        <f>IF(N87="nulová",J87,0)</f>
        <v>0</v>
      </c>
      <c r="BJ87" s="19" t="s">
        <v>78</v>
      </c>
      <c r="BK87" s="206">
        <f>ROUND(I87*H87,2)</f>
        <v>0</v>
      </c>
      <c r="BL87" s="19" t="s">
        <v>342</v>
      </c>
      <c r="BM87" s="205" t="s">
        <v>343</v>
      </c>
    </row>
    <row r="88" spans="1:65" s="14" customFormat="1" ht="11.25">
      <c r="B88" s="221"/>
      <c r="C88" s="222"/>
      <c r="D88" s="207" t="s">
        <v>139</v>
      </c>
      <c r="E88" s="223" t="s">
        <v>19</v>
      </c>
      <c r="F88" s="224" t="s">
        <v>344</v>
      </c>
      <c r="G88" s="222"/>
      <c r="H88" s="225">
        <v>1</v>
      </c>
      <c r="I88" s="226"/>
      <c r="J88" s="222"/>
      <c r="K88" s="222"/>
      <c r="L88" s="227"/>
      <c r="M88" s="228"/>
      <c r="N88" s="229"/>
      <c r="O88" s="229"/>
      <c r="P88" s="229"/>
      <c r="Q88" s="229"/>
      <c r="R88" s="229"/>
      <c r="S88" s="229"/>
      <c r="T88" s="230"/>
      <c r="AT88" s="231" t="s">
        <v>139</v>
      </c>
      <c r="AU88" s="231" t="s">
        <v>80</v>
      </c>
      <c r="AV88" s="14" t="s">
        <v>80</v>
      </c>
      <c r="AW88" s="14" t="s">
        <v>33</v>
      </c>
      <c r="AX88" s="14" t="s">
        <v>71</v>
      </c>
      <c r="AY88" s="231" t="s">
        <v>125</v>
      </c>
    </row>
    <row r="89" spans="1:65" s="15" customFormat="1" ht="11.25">
      <c r="B89" s="232"/>
      <c r="C89" s="233"/>
      <c r="D89" s="207" t="s">
        <v>139</v>
      </c>
      <c r="E89" s="234" t="s">
        <v>19</v>
      </c>
      <c r="F89" s="235" t="s">
        <v>146</v>
      </c>
      <c r="G89" s="233"/>
      <c r="H89" s="236">
        <v>1</v>
      </c>
      <c r="I89" s="237"/>
      <c r="J89" s="233"/>
      <c r="K89" s="233"/>
      <c r="L89" s="238"/>
      <c r="M89" s="239"/>
      <c r="N89" s="240"/>
      <c r="O89" s="240"/>
      <c r="P89" s="240"/>
      <c r="Q89" s="240"/>
      <c r="R89" s="240"/>
      <c r="S89" s="240"/>
      <c r="T89" s="241"/>
      <c r="AT89" s="242" t="s">
        <v>139</v>
      </c>
      <c r="AU89" s="242" t="s">
        <v>80</v>
      </c>
      <c r="AV89" s="15" t="s">
        <v>135</v>
      </c>
      <c r="AW89" s="15" t="s">
        <v>33</v>
      </c>
      <c r="AX89" s="15" t="s">
        <v>78</v>
      </c>
      <c r="AY89" s="242" t="s">
        <v>125</v>
      </c>
    </row>
    <row r="90" spans="1:65" s="2" customFormat="1" ht="16.5" customHeight="1">
      <c r="A90" s="36"/>
      <c r="B90" s="37"/>
      <c r="C90" s="194" t="s">
        <v>80</v>
      </c>
      <c r="D90" s="194" t="s">
        <v>129</v>
      </c>
      <c r="E90" s="195" t="s">
        <v>345</v>
      </c>
      <c r="F90" s="196" t="s">
        <v>346</v>
      </c>
      <c r="G90" s="197" t="s">
        <v>341</v>
      </c>
      <c r="H90" s="198">
        <v>1</v>
      </c>
      <c r="I90" s="199"/>
      <c r="J90" s="200">
        <f>ROUND(I90*H90,2)</f>
        <v>0</v>
      </c>
      <c r="K90" s="196" t="s">
        <v>240</v>
      </c>
      <c r="L90" s="41"/>
      <c r="M90" s="201" t="s">
        <v>19</v>
      </c>
      <c r="N90" s="202" t="s">
        <v>42</v>
      </c>
      <c r="O90" s="66"/>
      <c r="P90" s="203">
        <f>O90*H90</f>
        <v>0</v>
      </c>
      <c r="Q90" s="203">
        <v>0</v>
      </c>
      <c r="R90" s="203">
        <f>Q90*H90</f>
        <v>0</v>
      </c>
      <c r="S90" s="203">
        <v>0</v>
      </c>
      <c r="T90" s="204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205" t="s">
        <v>342</v>
      </c>
      <c r="AT90" s="205" t="s">
        <v>129</v>
      </c>
      <c r="AU90" s="205" t="s">
        <v>80</v>
      </c>
      <c r="AY90" s="19" t="s">
        <v>125</v>
      </c>
      <c r="BE90" s="206">
        <f>IF(N90="základní",J90,0)</f>
        <v>0</v>
      </c>
      <c r="BF90" s="206">
        <f>IF(N90="snížená",J90,0)</f>
        <v>0</v>
      </c>
      <c r="BG90" s="206">
        <f>IF(N90="zákl. přenesená",J90,0)</f>
        <v>0</v>
      </c>
      <c r="BH90" s="206">
        <f>IF(N90="sníž. přenesená",J90,0)</f>
        <v>0</v>
      </c>
      <c r="BI90" s="206">
        <f>IF(N90="nulová",J90,0)</f>
        <v>0</v>
      </c>
      <c r="BJ90" s="19" t="s">
        <v>78</v>
      </c>
      <c r="BK90" s="206">
        <f>ROUND(I90*H90,2)</f>
        <v>0</v>
      </c>
      <c r="BL90" s="19" t="s">
        <v>342</v>
      </c>
      <c r="BM90" s="205" t="s">
        <v>347</v>
      </c>
    </row>
    <row r="91" spans="1:65" s="14" customFormat="1" ht="11.25">
      <c r="B91" s="221"/>
      <c r="C91" s="222"/>
      <c r="D91" s="207" t="s">
        <v>139</v>
      </c>
      <c r="E91" s="223" t="s">
        <v>19</v>
      </c>
      <c r="F91" s="224" t="s">
        <v>78</v>
      </c>
      <c r="G91" s="222"/>
      <c r="H91" s="225">
        <v>1</v>
      </c>
      <c r="I91" s="226"/>
      <c r="J91" s="222"/>
      <c r="K91" s="222"/>
      <c r="L91" s="227"/>
      <c r="M91" s="228"/>
      <c r="N91" s="229"/>
      <c r="O91" s="229"/>
      <c r="P91" s="229"/>
      <c r="Q91" s="229"/>
      <c r="R91" s="229"/>
      <c r="S91" s="229"/>
      <c r="T91" s="230"/>
      <c r="AT91" s="231" t="s">
        <v>139</v>
      </c>
      <c r="AU91" s="231" t="s">
        <v>80</v>
      </c>
      <c r="AV91" s="14" t="s">
        <v>80</v>
      </c>
      <c r="AW91" s="14" t="s">
        <v>33</v>
      </c>
      <c r="AX91" s="14" t="s">
        <v>71</v>
      </c>
      <c r="AY91" s="231" t="s">
        <v>125</v>
      </c>
    </row>
    <row r="92" spans="1:65" s="15" customFormat="1" ht="11.25">
      <c r="B92" s="232"/>
      <c r="C92" s="233"/>
      <c r="D92" s="207" t="s">
        <v>139</v>
      </c>
      <c r="E92" s="234" t="s">
        <v>19</v>
      </c>
      <c r="F92" s="235" t="s">
        <v>146</v>
      </c>
      <c r="G92" s="233"/>
      <c r="H92" s="236">
        <v>1</v>
      </c>
      <c r="I92" s="237"/>
      <c r="J92" s="233"/>
      <c r="K92" s="233"/>
      <c r="L92" s="238"/>
      <c r="M92" s="239"/>
      <c r="N92" s="240"/>
      <c r="O92" s="240"/>
      <c r="P92" s="240"/>
      <c r="Q92" s="240"/>
      <c r="R92" s="240"/>
      <c r="S92" s="240"/>
      <c r="T92" s="241"/>
      <c r="AT92" s="242" t="s">
        <v>139</v>
      </c>
      <c r="AU92" s="242" t="s">
        <v>80</v>
      </c>
      <c r="AV92" s="15" t="s">
        <v>135</v>
      </c>
      <c r="AW92" s="15" t="s">
        <v>33</v>
      </c>
      <c r="AX92" s="15" t="s">
        <v>78</v>
      </c>
      <c r="AY92" s="242" t="s">
        <v>125</v>
      </c>
    </row>
    <row r="93" spans="1:65" s="12" customFormat="1" ht="22.9" customHeight="1">
      <c r="B93" s="178"/>
      <c r="C93" s="179"/>
      <c r="D93" s="180" t="s">
        <v>70</v>
      </c>
      <c r="E93" s="192" t="s">
        <v>348</v>
      </c>
      <c r="F93" s="192" t="s">
        <v>349</v>
      </c>
      <c r="G93" s="179"/>
      <c r="H93" s="179"/>
      <c r="I93" s="182"/>
      <c r="J93" s="193">
        <f>BK93</f>
        <v>0</v>
      </c>
      <c r="K93" s="179"/>
      <c r="L93" s="184"/>
      <c r="M93" s="185"/>
      <c r="N93" s="186"/>
      <c r="O93" s="186"/>
      <c r="P93" s="187">
        <f>SUM(P94:P97)</f>
        <v>0</v>
      </c>
      <c r="Q93" s="186"/>
      <c r="R93" s="187">
        <f>SUM(R94:R97)</f>
        <v>0</v>
      </c>
      <c r="S93" s="186"/>
      <c r="T93" s="188">
        <f>SUM(T94:T97)</f>
        <v>0</v>
      </c>
      <c r="AR93" s="189" t="s">
        <v>163</v>
      </c>
      <c r="AT93" s="190" t="s">
        <v>70</v>
      </c>
      <c r="AU93" s="190" t="s">
        <v>78</v>
      </c>
      <c r="AY93" s="189" t="s">
        <v>125</v>
      </c>
      <c r="BK93" s="191">
        <f>SUM(BK94:BK97)</f>
        <v>0</v>
      </c>
    </row>
    <row r="94" spans="1:65" s="2" customFormat="1" ht="16.5" customHeight="1">
      <c r="A94" s="36"/>
      <c r="B94" s="37"/>
      <c r="C94" s="194" t="s">
        <v>135</v>
      </c>
      <c r="D94" s="194" t="s">
        <v>129</v>
      </c>
      <c r="E94" s="195" t="s">
        <v>350</v>
      </c>
      <c r="F94" s="196" t="s">
        <v>351</v>
      </c>
      <c r="G94" s="197" t="s">
        <v>341</v>
      </c>
      <c r="H94" s="198">
        <v>1</v>
      </c>
      <c r="I94" s="199"/>
      <c r="J94" s="200">
        <f>ROUND(I94*H94,2)</f>
        <v>0</v>
      </c>
      <c r="K94" s="196" t="s">
        <v>240</v>
      </c>
      <c r="L94" s="41"/>
      <c r="M94" s="201" t="s">
        <v>19</v>
      </c>
      <c r="N94" s="202" t="s">
        <v>42</v>
      </c>
      <c r="O94" s="66"/>
      <c r="P94" s="203">
        <f>O94*H94</f>
        <v>0</v>
      </c>
      <c r="Q94" s="203">
        <v>0</v>
      </c>
      <c r="R94" s="203">
        <f>Q94*H94</f>
        <v>0</v>
      </c>
      <c r="S94" s="203">
        <v>0</v>
      </c>
      <c r="T94" s="204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205" t="s">
        <v>342</v>
      </c>
      <c r="AT94" s="205" t="s">
        <v>129</v>
      </c>
      <c r="AU94" s="205" t="s">
        <v>80</v>
      </c>
      <c r="AY94" s="19" t="s">
        <v>125</v>
      </c>
      <c r="BE94" s="206">
        <f>IF(N94="základní",J94,0)</f>
        <v>0</v>
      </c>
      <c r="BF94" s="206">
        <f>IF(N94="snížená",J94,0)</f>
        <v>0</v>
      </c>
      <c r="BG94" s="206">
        <f>IF(N94="zákl. přenesená",J94,0)</f>
        <v>0</v>
      </c>
      <c r="BH94" s="206">
        <f>IF(N94="sníž. přenesená",J94,0)</f>
        <v>0</v>
      </c>
      <c r="BI94" s="206">
        <f>IF(N94="nulová",J94,0)</f>
        <v>0</v>
      </c>
      <c r="BJ94" s="19" t="s">
        <v>78</v>
      </c>
      <c r="BK94" s="206">
        <f>ROUND(I94*H94,2)</f>
        <v>0</v>
      </c>
      <c r="BL94" s="19" t="s">
        <v>342</v>
      </c>
      <c r="BM94" s="205" t="s">
        <v>352</v>
      </c>
    </row>
    <row r="95" spans="1:65" s="14" customFormat="1" ht="11.25">
      <c r="B95" s="221"/>
      <c r="C95" s="222"/>
      <c r="D95" s="207" t="s">
        <v>139</v>
      </c>
      <c r="E95" s="223" t="s">
        <v>19</v>
      </c>
      <c r="F95" s="224" t="s">
        <v>78</v>
      </c>
      <c r="G95" s="222"/>
      <c r="H95" s="225">
        <v>1</v>
      </c>
      <c r="I95" s="226"/>
      <c r="J95" s="222"/>
      <c r="K95" s="222"/>
      <c r="L95" s="227"/>
      <c r="M95" s="228"/>
      <c r="N95" s="229"/>
      <c r="O95" s="229"/>
      <c r="P95" s="229"/>
      <c r="Q95" s="229"/>
      <c r="R95" s="229"/>
      <c r="S95" s="229"/>
      <c r="T95" s="230"/>
      <c r="AT95" s="231" t="s">
        <v>139</v>
      </c>
      <c r="AU95" s="231" t="s">
        <v>80</v>
      </c>
      <c r="AV95" s="14" t="s">
        <v>80</v>
      </c>
      <c r="AW95" s="14" t="s">
        <v>33</v>
      </c>
      <c r="AX95" s="14" t="s">
        <v>78</v>
      </c>
      <c r="AY95" s="231" t="s">
        <v>125</v>
      </c>
    </row>
    <row r="96" spans="1:65" s="2" customFormat="1" ht="16.5" customHeight="1">
      <c r="A96" s="36"/>
      <c r="B96" s="37"/>
      <c r="C96" s="194" t="s">
        <v>134</v>
      </c>
      <c r="D96" s="194" t="s">
        <v>129</v>
      </c>
      <c r="E96" s="195" t="s">
        <v>353</v>
      </c>
      <c r="F96" s="196" t="s">
        <v>354</v>
      </c>
      <c r="G96" s="197" t="s">
        <v>341</v>
      </c>
      <c r="H96" s="198">
        <v>1</v>
      </c>
      <c r="I96" s="199"/>
      <c r="J96" s="200">
        <f>ROUND(I96*H96,2)</f>
        <v>0</v>
      </c>
      <c r="K96" s="196" t="s">
        <v>240</v>
      </c>
      <c r="L96" s="41"/>
      <c r="M96" s="201" t="s">
        <v>19</v>
      </c>
      <c r="N96" s="202" t="s">
        <v>42</v>
      </c>
      <c r="O96" s="66"/>
      <c r="P96" s="203">
        <f>O96*H96</f>
        <v>0</v>
      </c>
      <c r="Q96" s="203">
        <v>0</v>
      </c>
      <c r="R96" s="203">
        <f>Q96*H96</f>
        <v>0</v>
      </c>
      <c r="S96" s="203">
        <v>0</v>
      </c>
      <c r="T96" s="204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205" t="s">
        <v>342</v>
      </c>
      <c r="AT96" s="205" t="s">
        <v>129</v>
      </c>
      <c r="AU96" s="205" t="s">
        <v>80</v>
      </c>
      <c r="AY96" s="19" t="s">
        <v>125</v>
      </c>
      <c r="BE96" s="206">
        <f>IF(N96="základní",J96,0)</f>
        <v>0</v>
      </c>
      <c r="BF96" s="206">
        <f>IF(N96="snížená",J96,0)</f>
        <v>0</v>
      </c>
      <c r="BG96" s="206">
        <f>IF(N96="zákl. přenesená",J96,0)</f>
        <v>0</v>
      </c>
      <c r="BH96" s="206">
        <f>IF(N96="sníž. přenesená",J96,0)</f>
        <v>0</v>
      </c>
      <c r="BI96" s="206">
        <f>IF(N96="nulová",J96,0)</f>
        <v>0</v>
      </c>
      <c r="BJ96" s="19" t="s">
        <v>78</v>
      </c>
      <c r="BK96" s="206">
        <f>ROUND(I96*H96,2)</f>
        <v>0</v>
      </c>
      <c r="BL96" s="19" t="s">
        <v>342</v>
      </c>
      <c r="BM96" s="205" t="s">
        <v>355</v>
      </c>
    </row>
    <row r="97" spans="1:65" s="14" customFormat="1" ht="11.25">
      <c r="B97" s="221"/>
      <c r="C97" s="222"/>
      <c r="D97" s="207" t="s">
        <v>139</v>
      </c>
      <c r="E97" s="223" t="s">
        <v>19</v>
      </c>
      <c r="F97" s="224" t="s">
        <v>78</v>
      </c>
      <c r="G97" s="222"/>
      <c r="H97" s="225">
        <v>1</v>
      </c>
      <c r="I97" s="226"/>
      <c r="J97" s="222"/>
      <c r="K97" s="222"/>
      <c r="L97" s="227"/>
      <c r="M97" s="228"/>
      <c r="N97" s="229"/>
      <c r="O97" s="229"/>
      <c r="P97" s="229"/>
      <c r="Q97" s="229"/>
      <c r="R97" s="229"/>
      <c r="S97" s="229"/>
      <c r="T97" s="230"/>
      <c r="AT97" s="231" t="s">
        <v>139</v>
      </c>
      <c r="AU97" s="231" t="s">
        <v>80</v>
      </c>
      <c r="AV97" s="14" t="s">
        <v>80</v>
      </c>
      <c r="AW97" s="14" t="s">
        <v>33</v>
      </c>
      <c r="AX97" s="14" t="s">
        <v>78</v>
      </c>
      <c r="AY97" s="231" t="s">
        <v>125</v>
      </c>
    </row>
    <row r="98" spans="1:65" s="12" customFormat="1" ht="25.9" customHeight="1">
      <c r="B98" s="178"/>
      <c r="C98" s="179"/>
      <c r="D98" s="180" t="s">
        <v>70</v>
      </c>
      <c r="E98" s="181" t="s">
        <v>356</v>
      </c>
      <c r="F98" s="181" t="s">
        <v>357</v>
      </c>
      <c r="G98" s="179"/>
      <c r="H98" s="179"/>
      <c r="I98" s="182"/>
      <c r="J98" s="183">
        <f>BK98</f>
        <v>0</v>
      </c>
      <c r="K98" s="179"/>
      <c r="L98" s="184"/>
      <c r="M98" s="185"/>
      <c r="N98" s="186"/>
      <c r="O98" s="186"/>
      <c r="P98" s="187">
        <f>SUM(P99:P129)</f>
        <v>0</v>
      </c>
      <c r="Q98" s="186"/>
      <c r="R98" s="187">
        <f>SUM(R99:R129)</f>
        <v>0</v>
      </c>
      <c r="S98" s="186"/>
      <c r="T98" s="188">
        <f>SUM(T99:T129)</f>
        <v>0</v>
      </c>
      <c r="AR98" s="189" t="s">
        <v>163</v>
      </c>
      <c r="AT98" s="190" t="s">
        <v>70</v>
      </c>
      <c r="AU98" s="190" t="s">
        <v>71</v>
      </c>
      <c r="AY98" s="189" t="s">
        <v>125</v>
      </c>
      <c r="BK98" s="191">
        <f>SUM(BK99:BK129)</f>
        <v>0</v>
      </c>
    </row>
    <row r="99" spans="1:65" s="2" customFormat="1" ht="16.5" customHeight="1">
      <c r="A99" s="36"/>
      <c r="B99" s="37"/>
      <c r="C99" s="194" t="s">
        <v>163</v>
      </c>
      <c r="D99" s="194" t="s">
        <v>129</v>
      </c>
      <c r="E99" s="195" t="s">
        <v>358</v>
      </c>
      <c r="F99" s="196" t="s">
        <v>359</v>
      </c>
      <c r="G99" s="197" t="s">
        <v>360</v>
      </c>
      <c r="H99" s="198">
        <v>1</v>
      </c>
      <c r="I99" s="199"/>
      <c r="J99" s="200">
        <f>ROUND(I99*H99,2)</f>
        <v>0</v>
      </c>
      <c r="K99" s="196" t="s">
        <v>240</v>
      </c>
      <c r="L99" s="41"/>
      <c r="M99" s="201" t="s">
        <v>19</v>
      </c>
      <c r="N99" s="202" t="s">
        <v>42</v>
      </c>
      <c r="O99" s="66"/>
      <c r="P99" s="203">
        <f>O99*H99</f>
        <v>0</v>
      </c>
      <c r="Q99" s="203">
        <v>0</v>
      </c>
      <c r="R99" s="203">
        <f>Q99*H99</f>
        <v>0</v>
      </c>
      <c r="S99" s="203">
        <v>0</v>
      </c>
      <c r="T99" s="204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205" t="s">
        <v>342</v>
      </c>
      <c r="AT99" s="205" t="s">
        <v>129</v>
      </c>
      <c r="AU99" s="205" t="s">
        <v>78</v>
      </c>
      <c r="AY99" s="19" t="s">
        <v>125</v>
      </c>
      <c r="BE99" s="206">
        <f>IF(N99="základní",J99,0)</f>
        <v>0</v>
      </c>
      <c r="BF99" s="206">
        <f>IF(N99="snížená",J99,0)</f>
        <v>0</v>
      </c>
      <c r="BG99" s="206">
        <f>IF(N99="zákl. přenesená",J99,0)</f>
        <v>0</v>
      </c>
      <c r="BH99" s="206">
        <f>IF(N99="sníž. přenesená",J99,0)</f>
        <v>0</v>
      </c>
      <c r="BI99" s="206">
        <f>IF(N99="nulová",J99,0)</f>
        <v>0</v>
      </c>
      <c r="BJ99" s="19" t="s">
        <v>78</v>
      </c>
      <c r="BK99" s="206">
        <f>ROUND(I99*H99,2)</f>
        <v>0</v>
      </c>
      <c r="BL99" s="19" t="s">
        <v>342</v>
      </c>
      <c r="BM99" s="205" t="s">
        <v>361</v>
      </c>
    </row>
    <row r="100" spans="1:65" s="14" customFormat="1" ht="11.25">
      <c r="B100" s="221"/>
      <c r="C100" s="222"/>
      <c r="D100" s="207" t="s">
        <v>139</v>
      </c>
      <c r="E100" s="223" t="s">
        <v>19</v>
      </c>
      <c r="F100" s="224" t="s">
        <v>362</v>
      </c>
      <c r="G100" s="222"/>
      <c r="H100" s="225">
        <v>1</v>
      </c>
      <c r="I100" s="226"/>
      <c r="J100" s="222"/>
      <c r="K100" s="222"/>
      <c r="L100" s="227"/>
      <c r="M100" s="228"/>
      <c r="N100" s="229"/>
      <c r="O100" s="229"/>
      <c r="P100" s="229"/>
      <c r="Q100" s="229"/>
      <c r="R100" s="229"/>
      <c r="S100" s="229"/>
      <c r="T100" s="230"/>
      <c r="AT100" s="231" t="s">
        <v>139</v>
      </c>
      <c r="AU100" s="231" t="s">
        <v>78</v>
      </c>
      <c r="AV100" s="14" t="s">
        <v>80</v>
      </c>
      <c r="AW100" s="14" t="s">
        <v>33</v>
      </c>
      <c r="AX100" s="14" t="s">
        <v>71</v>
      </c>
      <c r="AY100" s="231" t="s">
        <v>125</v>
      </c>
    </row>
    <row r="101" spans="1:65" s="15" customFormat="1" ht="11.25">
      <c r="B101" s="232"/>
      <c r="C101" s="233"/>
      <c r="D101" s="207" t="s">
        <v>139</v>
      </c>
      <c r="E101" s="234" t="s">
        <v>19</v>
      </c>
      <c r="F101" s="235" t="s">
        <v>146</v>
      </c>
      <c r="G101" s="233"/>
      <c r="H101" s="236">
        <v>1</v>
      </c>
      <c r="I101" s="237"/>
      <c r="J101" s="233"/>
      <c r="K101" s="233"/>
      <c r="L101" s="238"/>
      <c r="M101" s="239"/>
      <c r="N101" s="240"/>
      <c r="O101" s="240"/>
      <c r="P101" s="240"/>
      <c r="Q101" s="240"/>
      <c r="R101" s="240"/>
      <c r="S101" s="240"/>
      <c r="T101" s="241"/>
      <c r="AT101" s="242" t="s">
        <v>139</v>
      </c>
      <c r="AU101" s="242" t="s">
        <v>78</v>
      </c>
      <c r="AV101" s="15" t="s">
        <v>135</v>
      </c>
      <c r="AW101" s="15" t="s">
        <v>33</v>
      </c>
      <c r="AX101" s="15" t="s">
        <v>78</v>
      </c>
      <c r="AY101" s="242" t="s">
        <v>125</v>
      </c>
    </row>
    <row r="102" spans="1:65" s="2" customFormat="1" ht="16.5" customHeight="1">
      <c r="A102" s="36"/>
      <c r="B102" s="37"/>
      <c r="C102" s="194" t="s">
        <v>170</v>
      </c>
      <c r="D102" s="194" t="s">
        <v>129</v>
      </c>
      <c r="E102" s="195" t="s">
        <v>363</v>
      </c>
      <c r="F102" s="196" t="s">
        <v>364</v>
      </c>
      <c r="G102" s="197" t="s">
        <v>360</v>
      </c>
      <c r="H102" s="198">
        <v>1</v>
      </c>
      <c r="I102" s="199"/>
      <c r="J102" s="200">
        <f>ROUND(I102*H102,2)</f>
        <v>0</v>
      </c>
      <c r="K102" s="196" t="s">
        <v>240</v>
      </c>
      <c r="L102" s="41"/>
      <c r="M102" s="201" t="s">
        <v>19</v>
      </c>
      <c r="N102" s="202" t="s">
        <v>42</v>
      </c>
      <c r="O102" s="66"/>
      <c r="P102" s="203">
        <f>O102*H102</f>
        <v>0</v>
      </c>
      <c r="Q102" s="203">
        <v>0</v>
      </c>
      <c r="R102" s="203">
        <f>Q102*H102</f>
        <v>0</v>
      </c>
      <c r="S102" s="203">
        <v>0</v>
      </c>
      <c r="T102" s="204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205" t="s">
        <v>342</v>
      </c>
      <c r="AT102" s="205" t="s">
        <v>129</v>
      </c>
      <c r="AU102" s="205" t="s">
        <v>78</v>
      </c>
      <c r="AY102" s="19" t="s">
        <v>125</v>
      </c>
      <c r="BE102" s="206">
        <f>IF(N102="základní",J102,0)</f>
        <v>0</v>
      </c>
      <c r="BF102" s="206">
        <f>IF(N102="snížená",J102,0)</f>
        <v>0</v>
      </c>
      <c r="BG102" s="206">
        <f>IF(N102="zákl. přenesená",J102,0)</f>
        <v>0</v>
      </c>
      <c r="BH102" s="206">
        <f>IF(N102="sníž. přenesená",J102,0)</f>
        <v>0</v>
      </c>
      <c r="BI102" s="206">
        <f>IF(N102="nulová",J102,0)</f>
        <v>0</v>
      </c>
      <c r="BJ102" s="19" t="s">
        <v>78</v>
      </c>
      <c r="BK102" s="206">
        <f>ROUND(I102*H102,2)</f>
        <v>0</v>
      </c>
      <c r="BL102" s="19" t="s">
        <v>342</v>
      </c>
      <c r="BM102" s="205" t="s">
        <v>365</v>
      </c>
    </row>
    <row r="103" spans="1:65" s="14" customFormat="1" ht="11.25">
      <c r="B103" s="221"/>
      <c r="C103" s="222"/>
      <c r="D103" s="207" t="s">
        <v>139</v>
      </c>
      <c r="E103" s="223" t="s">
        <v>19</v>
      </c>
      <c r="F103" s="224" t="s">
        <v>366</v>
      </c>
      <c r="G103" s="222"/>
      <c r="H103" s="225">
        <v>1</v>
      </c>
      <c r="I103" s="226"/>
      <c r="J103" s="222"/>
      <c r="K103" s="222"/>
      <c r="L103" s="227"/>
      <c r="M103" s="228"/>
      <c r="N103" s="229"/>
      <c r="O103" s="229"/>
      <c r="P103" s="229"/>
      <c r="Q103" s="229"/>
      <c r="R103" s="229"/>
      <c r="S103" s="229"/>
      <c r="T103" s="230"/>
      <c r="AT103" s="231" t="s">
        <v>139</v>
      </c>
      <c r="AU103" s="231" t="s">
        <v>78</v>
      </c>
      <c r="AV103" s="14" t="s">
        <v>80</v>
      </c>
      <c r="AW103" s="14" t="s">
        <v>33</v>
      </c>
      <c r="AX103" s="14" t="s">
        <v>71</v>
      </c>
      <c r="AY103" s="231" t="s">
        <v>125</v>
      </c>
    </row>
    <row r="104" spans="1:65" s="15" customFormat="1" ht="11.25">
      <c r="B104" s="232"/>
      <c r="C104" s="233"/>
      <c r="D104" s="207" t="s">
        <v>139</v>
      </c>
      <c r="E104" s="234" t="s">
        <v>19</v>
      </c>
      <c r="F104" s="235" t="s">
        <v>146</v>
      </c>
      <c r="G104" s="233"/>
      <c r="H104" s="236">
        <v>1</v>
      </c>
      <c r="I104" s="237"/>
      <c r="J104" s="233"/>
      <c r="K104" s="233"/>
      <c r="L104" s="238"/>
      <c r="M104" s="239"/>
      <c r="N104" s="240"/>
      <c r="O104" s="240"/>
      <c r="P104" s="240"/>
      <c r="Q104" s="240"/>
      <c r="R104" s="240"/>
      <c r="S104" s="240"/>
      <c r="T104" s="241"/>
      <c r="AT104" s="242" t="s">
        <v>139</v>
      </c>
      <c r="AU104" s="242" t="s">
        <v>78</v>
      </c>
      <c r="AV104" s="15" t="s">
        <v>135</v>
      </c>
      <c r="AW104" s="15" t="s">
        <v>33</v>
      </c>
      <c r="AX104" s="15" t="s">
        <v>78</v>
      </c>
      <c r="AY104" s="242" t="s">
        <v>125</v>
      </c>
    </row>
    <row r="105" spans="1:65" s="2" customFormat="1" ht="16.5" customHeight="1">
      <c r="A105" s="36"/>
      <c r="B105" s="37"/>
      <c r="C105" s="194" t="s">
        <v>176</v>
      </c>
      <c r="D105" s="194" t="s">
        <v>129</v>
      </c>
      <c r="E105" s="195" t="s">
        <v>367</v>
      </c>
      <c r="F105" s="196" t="s">
        <v>368</v>
      </c>
      <c r="G105" s="197" t="s">
        <v>341</v>
      </c>
      <c r="H105" s="198">
        <v>1</v>
      </c>
      <c r="I105" s="199"/>
      <c r="J105" s="200">
        <f>ROUND(I105*H105,2)</f>
        <v>0</v>
      </c>
      <c r="K105" s="196" t="s">
        <v>240</v>
      </c>
      <c r="L105" s="41"/>
      <c r="M105" s="201" t="s">
        <v>19</v>
      </c>
      <c r="N105" s="202" t="s">
        <v>42</v>
      </c>
      <c r="O105" s="66"/>
      <c r="P105" s="203">
        <f>O105*H105</f>
        <v>0</v>
      </c>
      <c r="Q105" s="203">
        <v>0</v>
      </c>
      <c r="R105" s="203">
        <f>Q105*H105</f>
        <v>0</v>
      </c>
      <c r="S105" s="203">
        <v>0</v>
      </c>
      <c r="T105" s="204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205" t="s">
        <v>342</v>
      </c>
      <c r="AT105" s="205" t="s">
        <v>129</v>
      </c>
      <c r="AU105" s="205" t="s">
        <v>78</v>
      </c>
      <c r="AY105" s="19" t="s">
        <v>125</v>
      </c>
      <c r="BE105" s="206">
        <f>IF(N105="základní",J105,0)</f>
        <v>0</v>
      </c>
      <c r="BF105" s="206">
        <f>IF(N105="snížená",J105,0)</f>
        <v>0</v>
      </c>
      <c r="BG105" s="206">
        <f>IF(N105="zákl. přenesená",J105,0)</f>
        <v>0</v>
      </c>
      <c r="BH105" s="206">
        <f>IF(N105="sníž. přenesená",J105,0)</f>
        <v>0</v>
      </c>
      <c r="BI105" s="206">
        <f>IF(N105="nulová",J105,0)</f>
        <v>0</v>
      </c>
      <c r="BJ105" s="19" t="s">
        <v>78</v>
      </c>
      <c r="BK105" s="206">
        <f>ROUND(I105*H105,2)</f>
        <v>0</v>
      </c>
      <c r="BL105" s="19" t="s">
        <v>342</v>
      </c>
      <c r="BM105" s="205" t="s">
        <v>369</v>
      </c>
    </row>
    <row r="106" spans="1:65" s="14" customFormat="1" ht="11.25">
      <c r="B106" s="221"/>
      <c r="C106" s="222"/>
      <c r="D106" s="207" t="s">
        <v>139</v>
      </c>
      <c r="E106" s="223" t="s">
        <v>19</v>
      </c>
      <c r="F106" s="224" t="s">
        <v>78</v>
      </c>
      <c r="G106" s="222"/>
      <c r="H106" s="225">
        <v>1</v>
      </c>
      <c r="I106" s="226"/>
      <c r="J106" s="222"/>
      <c r="K106" s="222"/>
      <c r="L106" s="227"/>
      <c r="M106" s="228"/>
      <c r="N106" s="229"/>
      <c r="O106" s="229"/>
      <c r="P106" s="229"/>
      <c r="Q106" s="229"/>
      <c r="R106" s="229"/>
      <c r="S106" s="229"/>
      <c r="T106" s="230"/>
      <c r="AT106" s="231" t="s">
        <v>139</v>
      </c>
      <c r="AU106" s="231" t="s">
        <v>78</v>
      </c>
      <c r="AV106" s="14" t="s">
        <v>80</v>
      </c>
      <c r="AW106" s="14" t="s">
        <v>33</v>
      </c>
      <c r="AX106" s="14" t="s">
        <v>71</v>
      </c>
      <c r="AY106" s="231" t="s">
        <v>125</v>
      </c>
    </row>
    <row r="107" spans="1:65" s="15" customFormat="1" ht="11.25">
      <c r="B107" s="232"/>
      <c r="C107" s="233"/>
      <c r="D107" s="207" t="s">
        <v>139</v>
      </c>
      <c r="E107" s="234" t="s">
        <v>19</v>
      </c>
      <c r="F107" s="235" t="s">
        <v>146</v>
      </c>
      <c r="G107" s="233"/>
      <c r="H107" s="236">
        <v>1</v>
      </c>
      <c r="I107" s="237"/>
      <c r="J107" s="233"/>
      <c r="K107" s="233"/>
      <c r="L107" s="238"/>
      <c r="M107" s="239"/>
      <c r="N107" s="240"/>
      <c r="O107" s="240"/>
      <c r="P107" s="240"/>
      <c r="Q107" s="240"/>
      <c r="R107" s="240"/>
      <c r="S107" s="240"/>
      <c r="T107" s="241"/>
      <c r="AT107" s="242" t="s">
        <v>139</v>
      </c>
      <c r="AU107" s="242" t="s">
        <v>78</v>
      </c>
      <c r="AV107" s="15" t="s">
        <v>135</v>
      </c>
      <c r="AW107" s="15" t="s">
        <v>33</v>
      </c>
      <c r="AX107" s="15" t="s">
        <v>78</v>
      </c>
      <c r="AY107" s="242" t="s">
        <v>125</v>
      </c>
    </row>
    <row r="108" spans="1:65" s="2" customFormat="1" ht="16.5" customHeight="1">
      <c r="A108" s="36"/>
      <c r="B108" s="37"/>
      <c r="C108" s="194" t="s">
        <v>183</v>
      </c>
      <c r="D108" s="194" t="s">
        <v>129</v>
      </c>
      <c r="E108" s="195" t="s">
        <v>370</v>
      </c>
      <c r="F108" s="196" t="s">
        <v>371</v>
      </c>
      <c r="G108" s="197" t="s">
        <v>341</v>
      </c>
      <c r="H108" s="198">
        <v>1</v>
      </c>
      <c r="I108" s="199"/>
      <c r="J108" s="200">
        <f>ROUND(I108*H108,2)</f>
        <v>0</v>
      </c>
      <c r="K108" s="196" t="s">
        <v>240</v>
      </c>
      <c r="L108" s="41"/>
      <c r="M108" s="201" t="s">
        <v>19</v>
      </c>
      <c r="N108" s="202" t="s">
        <v>42</v>
      </c>
      <c r="O108" s="66"/>
      <c r="P108" s="203">
        <f>O108*H108</f>
        <v>0</v>
      </c>
      <c r="Q108" s="203">
        <v>0</v>
      </c>
      <c r="R108" s="203">
        <f>Q108*H108</f>
        <v>0</v>
      </c>
      <c r="S108" s="203">
        <v>0</v>
      </c>
      <c r="T108" s="204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205" t="s">
        <v>342</v>
      </c>
      <c r="AT108" s="205" t="s">
        <v>129</v>
      </c>
      <c r="AU108" s="205" t="s">
        <v>78</v>
      </c>
      <c r="AY108" s="19" t="s">
        <v>125</v>
      </c>
      <c r="BE108" s="206">
        <f>IF(N108="základní",J108,0)</f>
        <v>0</v>
      </c>
      <c r="BF108" s="206">
        <f>IF(N108="snížená",J108,0)</f>
        <v>0</v>
      </c>
      <c r="BG108" s="206">
        <f>IF(N108="zákl. přenesená",J108,0)</f>
        <v>0</v>
      </c>
      <c r="BH108" s="206">
        <f>IF(N108="sníž. přenesená",J108,0)</f>
        <v>0</v>
      </c>
      <c r="BI108" s="206">
        <f>IF(N108="nulová",J108,0)</f>
        <v>0</v>
      </c>
      <c r="BJ108" s="19" t="s">
        <v>78</v>
      </c>
      <c r="BK108" s="206">
        <f>ROUND(I108*H108,2)</f>
        <v>0</v>
      </c>
      <c r="BL108" s="19" t="s">
        <v>342</v>
      </c>
      <c r="BM108" s="205" t="s">
        <v>372</v>
      </c>
    </row>
    <row r="109" spans="1:65" s="14" customFormat="1" ht="11.25">
      <c r="B109" s="221"/>
      <c r="C109" s="222"/>
      <c r="D109" s="207" t="s">
        <v>139</v>
      </c>
      <c r="E109" s="223" t="s">
        <v>19</v>
      </c>
      <c r="F109" s="224" t="s">
        <v>78</v>
      </c>
      <c r="G109" s="222"/>
      <c r="H109" s="225">
        <v>1</v>
      </c>
      <c r="I109" s="226"/>
      <c r="J109" s="222"/>
      <c r="K109" s="222"/>
      <c r="L109" s="227"/>
      <c r="M109" s="228"/>
      <c r="N109" s="229"/>
      <c r="O109" s="229"/>
      <c r="P109" s="229"/>
      <c r="Q109" s="229"/>
      <c r="R109" s="229"/>
      <c r="S109" s="229"/>
      <c r="T109" s="230"/>
      <c r="AT109" s="231" t="s">
        <v>139</v>
      </c>
      <c r="AU109" s="231" t="s">
        <v>78</v>
      </c>
      <c r="AV109" s="14" t="s">
        <v>80</v>
      </c>
      <c r="AW109" s="14" t="s">
        <v>33</v>
      </c>
      <c r="AX109" s="14" t="s">
        <v>71</v>
      </c>
      <c r="AY109" s="231" t="s">
        <v>125</v>
      </c>
    </row>
    <row r="110" spans="1:65" s="15" customFormat="1" ht="11.25">
      <c r="B110" s="232"/>
      <c r="C110" s="233"/>
      <c r="D110" s="207" t="s">
        <v>139</v>
      </c>
      <c r="E110" s="234" t="s">
        <v>19</v>
      </c>
      <c r="F110" s="235" t="s">
        <v>146</v>
      </c>
      <c r="G110" s="233"/>
      <c r="H110" s="236">
        <v>1</v>
      </c>
      <c r="I110" s="237"/>
      <c r="J110" s="233"/>
      <c r="K110" s="233"/>
      <c r="L110" s="238"/>
      <c r="M110" s="239"/>
      <c r="N110" s="240"/>
      <c r="O110" s="240"/>
      <c r="P110" s="240"/>
      <c r="Q110" s="240"/>
      <c r="R110" s="240"/>
      <c r="S110" s="240"/>
      <c r="T110" s="241"/>
      <c r="AT110" s="242" t="s">
        <v>139</v>
      </c>
      <c r="AU110" s="242" t="s">
        <v>78</v>
      </c>
      <c r="AV110" s="15" t="s">
        <v>135</v>
      </c>
      <c r="AW110" s="15" t="s">
        <v>33</v>
      </c>
      <c r="AX110" s="15" t="s">
        <v>78</v>
      </c>
      <c r="AY110" s="242" t="s">
        <v>125</v>
      </c>
    </row>
    <row r="111" spans="1:65" s="2" customFormat="1" ht="21.75" customHeight="1">
      <c r="A111" s="36"/>
      <c r="B111" s="37"/>
      <c r="C111" s="194" t="s">
        <v>189</v>
      </c>
      <c r="D111" s="194" t="s">
        <v>129</v>
      </c>
      <c r="E111" s="195" t="s">
        <v>373</v>
      </c>
      <c r="F111" s="196" t="s">
        <v>374</v>
      </c>
      <c r="G111" s="197" t="s">
        <v>375</v>
      </c>
      <c r="H111" s="198">
        <v>1050</v>
      </c>
      <c r="I111" s="199"/>
      <c r="J111" s="200">
        <f>ROUND(I111*H111,2)</f>
        <v>0</v>
      </c>
      <c r="K111" s="196" t="s">
        <v>240</v>
      </c>
      <c r="L111" s="41"/>
      <c r="M111" s="201" t="s">
        <v>19</v>
      </c>
      <c r="N111" s="202" t="s">
        <v>42</v>
      </c>
      <c r="O111" s="66"/>
      <c r="P111" s="203">
        <f>O111*H111</f>
        <v>0</v>
      </c>
      <c r="Q111" s="203">
        <v>0</v>
      </c>
      <c r="R111" s="203">
        <f>Q111*H111</f>
        <v>0</v>
      </c>
      <c r="S111" s="203">
        <v>0</v>
      </c>
      <c r="T111" s="204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205" t="s">
        <v>342</v>
      </c>
      <c r="AT111" s="205" t="s">
        <v>129</v>
      </c>
      <c r="AU111" s="205" t="s">
        <v>78</v>
      </c>
      <c r="AY111" s="19" t="s">
        <v>125</v>
      </c>
      <c r="BE111" s="206">
        <f>IF(N111="základní",J111,0)</f>
        <v>0</v>
      </c>
      <c r="BF111" s="206">
        <f>IF(N111="snížená",J111,0)</f>
        <v>0</v>
      </c>
      <c r="BG111" s="206">
        <f>IF(N111="zákl. přenesená",J111,0)</f>
        <v>0</v>
      </c>
      <c r="BH111" s="206">
        <f>IF(N111="sníž. přenesená",J111,0)</f>
        <v>0</v>
      </c>
      <c r="BI111" s="206">
        <f>IF(N111="nulová",J111,0)</f>
        <v>0</v>
      </c>
      <c r="BJ111" s="19" t="s">
        <v>78</v>
      </c>
      <c r="BK111" s="206">
        <f>ROUND(I111*H111,2)</f>
        <v>0</v>
      </c>
      <c r="BL111" s="19" t="s">
        <v>342</v>
      </c>
      <c r="BM111" s="205" t="s">
        <v>376</v>
      </c>
    </row>
    <row r="112" spans="1:65" s="14" customFormat="1" ht="11.25">
      <c r="B112" s="221"/>
      <c r="C112" s="222"/>
      <c r="D112" s="207" t="s">
        <v>139</v>
      </c>
      <c r="E112" s="223" t="s">
        <v>19</v>
      </c>
      <c r="F112" s="224" t="s">
        <v>377</v>
      </c>
      <c r="G112" s="222"/>
      <c r="H112" s="225">
        <v>600</v>
      </c>
      <c r="I112" s="226"/>
      <c r="J112" s="222"/>
      <c r="K112" s="222"/>
      <c r="L112" s="227"/>
      <c r="M112" s="228"/>
      <c r="N112" s="229"/>
      <c r="O112" s="229"/>
      <c r="P112" s="229"/>
      <c r="Q112" s="229"/>
      <c r="R112" s="229"/>
      <c r="S112" s="229"/>
      <c r="T112" s="230"/>
      <c r="AT112" s="231" t="s">
        <v>139</v>
      </c>
      <c r="AU112" s="231" t="s">
        <v>78</v>
      </c>
      <c r="AV112" s="14" t="s">
        <v>80</v>
      </c>
      <c r="AW112" s="14" t="s">
        <v>33</v>
      </c>
      <c r="AX112" s="14" t="s">
        <v>71</v>
      </c>
      <c r="AY112" s="231" t="s">
        <v>125</v>
      </c>
    </row>
    <row r="113" spans="1:65" s="14" customFormat="1" ht="11.25">
      <c r="B113" s="221"/>
      <c r="C113" s="222"/>
      <c r="D113" s="207" t="s">
        <v>139</v>
      </c>
      <c r="E113" s="223" t="s">
        <v>19</v>
      </c>
      <c r="F113" s="224" t="s">
        <v>378</v>
      </c>
      <c r="G113" s="222"/>
      <c r="H113" s="225">
        <v>450</v>
      </c>
      <c r="I113" s="226"/>
      <c r="J113" s="222"/>
      <c r="K113" s="222"/>
      <c r="L113" s="227"/>
      <c r="M113" s="228"/>
      <c r="N113" s="229"/>
      <c r="O113" s="229"/>
      <c r="P113" s="229"/>
      <c r="Q113" s="229"/>
      <c r="R113" s="229"/>
      <c r="S113" s="229"/>
      <c r="T113" s="230"/>
      <c r="AT113" s="231" t="s">
        <v>139</v>
      </c>
      <c r="AU113" s="231" t="s">
        <v>78</v>
      </c>
      <c r="AV113" s="14" t="s">
        <v>80</v>
      </c>
      <c r="AW113" s="14" t="s">
        <v>33</v>
      </c>
      <c r="AX113" s="14" t="s">
        <v>71</v>
      </c>
      <c r="AY113" s="231" t="s">
        <v>125</v>
      </c>
    </row>
    <row r="114" spans="1:65" s="15" customFormat="1" ht="11.25">
      <c r="B114" s="232"/>
      <c r="C114" s="233"/>
      <c r="D114" s="207" t="s">
        <v>139</v>
      </c>
      <c r="E114" s="234" t="s">
        <v>19</v>
      </c>
      <c r="F114" s="235" t="s">
        <v>146</v>
      </c>
      <c r="G114" s="233"/>
      <c r="H114" s="236">
        <v>1050</v>
      </c>
      <c r="I114" s="237"/>
      <c r="J114" s="233"/>
      <c r="K114" s="233"/>
      <c r="L114" s="238"/>
      <c r="M114" s="239"/>
      <c r="N114" s="240"/>
      <c r="O114" s="240"/>
      <c r="P114" s="240"/>
      <c r="Q114" s="240"/>
      <c r="R114" s="240"/>
      <c r="S114" s="240"/>
      <c r="T114" s="241"/>
      <c r="AT114" s="242" t="s">
        <v>139</v>
      </c>
      <c r="AU114" s="242" t="s">
        <v>78</v>
      </c>
      <c r="AV114" s="15" t="s">
        <v>135</v>
      </c>
      <c r="AW114" s="15" t="s">
        <v>33</v>
      </c>
      <c r="AX114" s="15" t="s">
        <v>78</v>
      </c>
      <c r="AY114" s="242" t="s">
        <v>125</v>
      </c>
    </row>
    <row r="115" spans="1:65" s="2" customFormat="1" ht="16.5" customHeight="1">
      <c r="A115" s="36"/>
      <c r="B115" s="37"/>
      <c r="C115" s="194" t="s">
        <v>199</v>
      </c>
      <c r="D115" s="194" t="s">
        <v>129</v>
      </c>
      <c r="E115" s="195" t="s">
        <v>379</v>
      </c>
      <c r="F115" s="196" t="s">
        <v>380</v>
      </c>
      <c r="G115" s="197" t="s">
        <v>381</v>
      </c>
      <c r="H115" s="198">
        <v>30</v>
      </c>
      <c r="I115" s="199"/>
      <c r="J115" s="200">
        <f>ROUND(I115*H115,2)</f>
        <v>0</v>
      </c>
      <c r="K115" s="196" t="s">
        <v>240</v>
      </c>
      <c r="L115" s="41"/>
      <c r="M115" s="201" t="s">
        <v>19</v>
      </c>
      <c r="N115" s="202" t="s">
        <v>42</v>
      </c>
      <c r="O115" s="66"/>
      <c r="P115" s="203">
        <f>O115*H115</f>
        <v>0</v>
      </c>
      <c r="Q115" s="203">
        <v>0</v>
      </c>
      <c r="R115" s="203">
        <f>Q115*H115</f>
        <v>0</v>
      </c>
      <c r="S115" s="203">
        <v>0</v>
      </c>
      <c r="T115" s="204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205" t="s">
        <v>342</v>
      </c>
      <c r="AT115" s="205" t="s">
        <v>129</v>
      </c>
      <c r="AU115" s="205" t="s">
        <v>78</v>
      </c>
      <c r="AY115" s="19" t="s">
        <v>125</v>
      </c>
      <c r="BE115" s="206">
        <f>IF(N115="základní",J115,0)</f>
        <v>0</v>
      </c>
      <c r="BF115" s="206">
        <f>IF(N115="snížená",J115,0)</f>
        <v>0</v>
      </c>
      <c r="BG115" s="206">
        <f>IF(N115="zákl. přenesená",J115,0)</f>
        <v>0</v>
      </c>
      <c r="BH115" s="206">
        <f>IF(N115="sníž. přenesená",J115,0)</f>
        <v>0</v>
      </c>
      <c r="BI115" s="206">
        <f>IF(N115="nulová",J115,0)</f>
        <v>0</v>
      </c>
      <c r="BJ115" s="19" t="s">
        <v>78</v>
      </c>
      <c r="BK115" s="206">
        <f>ROUND(I115*H115,2)</f>
        <v>0</v>
      </c>
      <c r="BL115" s="19" t="s">
        <v>342</v>
      </c>
      <c r="BM115" s="205" t="s">
        <v>382</v>
      </c>
    </row>
    <row r="116" spans="1:65" s="14" customFormat="1" ht="11.25">
      <c r="B116" s="221"/>
      <c r="C116" s="222"/>
      <c r="D116" s="207" t="s">
        <v>139</v>
      </c>
      <c r="E116" s="223" t="s">
        <v>19</v>
      </c>
      <c r="F116" s="224" t="s">
        <v>383</v>
      </c>
      <c r="G116" s="222"/>
      <c r="H116" s="225">
        <v>30</v>
      </c>
      <c r="I116" s="226"/>
      <c r="J116" s="222"/>
      <c r="K116" s="222"/>
      <c r="L116" s="227"/>
      <c r="M116" s="228"/>
      <c r="N116" s="229"/>
      <c r="O116" s="229"/>
      <c r="P116" s="229"/>
      <c r="Q116" s="229"/>
      <c r="R116" s="229"/>
      <c r="S116" s="229"/>
      <c r="T116" s="230"/>
      <c r="AT116" s="231" t="s">
        <v>139</v>
      </c>
      <c r="AU116" s="231" t="s">
        <v>78</v>
      </c>
      <c r="AV116" s="14" t="s">
        <v>80</v>
      </c>
      <c r="AW116" s="14" t="s">
        <v>33</v>
      </c>
      <c r="AX116" s="14" t="s">
        <v>71</v>
      </c>
      <c r="AY116" s="231" t="s">
        <v>125</v>
      </c>
    </row>
    <row r="117" spans="1:65" s="15" customFormat="1" ht="11.25">
      <c r="B117" s="232"/>
      <c r="C117" s="233"/>
      <c r="D117" s="207" t="s">
        <v>139</v>
      </c>
      <c r="E117" s="234" t="s">
        <v>19</v>
      </c>
      <c r="F117" s="235" t="s">
        <v>146</v>
      </c>
      <c r="G117" s="233"/>
      <c r="H117" s="236">
        <v>30</v>
      </c>
      <c r="I117" s="237"/>
      <c r="J117" s="233"/>
      <c r="K117" s="233"/>
      <c r="L117" s="238"/>
      <c r="M117" s="239"/>
      <c r="N117" s="240"/>
      <c r="O117" s="240"/>
      <c r="P117" s="240"/>
      <c r="Q117" s="240"/>
      <c r="R117" s="240"/>
      <c r="S117" s="240"/>
      <c r="T117" s="241"/>
      <c r="AT117" s="242" t="s">
        <v>139</v>
      </c>
      <c r="AU117" s="242" t="s">
        <v>78</v>
      </c>
      <c r="AV117" s="15" t="s">
        <v>135</v>
      </c>
      <c r="AW117" s="15" t="s">
        <v>33</v>
      </c>
      <c r="AX117" s="15" t="s">
        <v>78</v>
      </c>
      <c r="AY117" s="242" t="s">
        <v>125</v>
      </c>
    </row>
    <row r="118" spans="1:65" s="2" customFormat="1" ht="16.5" customHeight="1">
      <c r="A118" s="36"/>
      <c r="B118" s="37"/>
      <c r="C118" s="194" t="s">
        <v>127</v>
      </c>
      <c r="D118" s="194" t="s">
        <v>129</v>
      </c>
      <c r="E118" s="195" t="s">
        <v>384</v>
      </c>
      <c r="F118" s="196" t="s">
        <v>385</v>
      </c>
      <c r="G118" s="197" t="s">
        <v>341</v>
      </c>
      <c r="H118" s="198">
        <v>1</v>
      </c>
      <c r="I118" s="199"/>
      <c r="J118" s="200">
        <f>ROUND(I118*H118,2)</f>
        <v>0</v>
      </c>
      <c r="K118" s="196" t="s">
        <v>240</v>
      </c>
      <c r="L118" s="41"/>
      <c r="M118" s="201" t="s">
        <v>19</v>
      </c>
      <c r="N118" s="202" t="s">
        <v>42</v>
      </c>
      <c r="O118" s="66"/>
      <c r="P118" s="203">
        <f>O118*H118</f>
        <v>0</v>
      </c>
      <c r="Q118" s="203">
        <v>0</v>
      </c>
      <c r="R118" s="203">
        <f>Q118*H118</f>
        <v>0</v>
      </c>
      <c r="S118" s="203">
        <v>0</v>
      </c>
      <c r="T118" s="204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205" t="s">
        <v>342</v>
      </c>
      <c r="AT118" s="205" t="s">
        <v>129</v>
      </c>
      <c r="AU118" s="205" t="s">
        <v>78</v>
      </c>
      <c r="AY118" s="19" t="s">
        <v>125</v>
      </c>
      <c r="BE118" s="206">
        <f>IF(N118="základní",J118,0)</f>
        <v>0</v>
      </c>
      <c r="BF118" s="206">
        <f>IF(N118="snížená",J118,0)</f>
        <v>0</v>
      </c>
      <c r="BG118" s="206">
        <f>IF(N118="zákl. přenesená",J118,0)</f>
        <v>0</v>
      </c>
      <c r="BH118" s="206">
        <f>IF(N118="sníž. přenesená",J118,0)</f>
        <v>0</v>
      </c>
      <c r="BI118" s="206">
        <f>IF(N118="nulová",J118,0)</f>
        <v>0</v>
      </c>
      <c r="BJ118" s="19" t="s">
        <v>78</v>
      </c>
      <c r="BK118" s="206">
        <f>ROUND(I118*H118,2)</f>
        <v>0</v>
      </c>
      <c r="BL118" s="19" t="s">
        <v>342</v>
      </c>
      <c r="BM118" s="205" t="s">
        <v>386</v>
      </c>
    </row>
    <row r="119" spans="1:65" s="14" customFormat="1" ht="11.25">
      <c r="B119" s="221"/>
      <c r="C119" s="222"/>
      <c r="D119" s="207" t="s">
        <v>139</v>
      </c>
      <c r="E119" s="223" t="s">
        <v>19</v>
      </c>
      <c r="F119" s="224" t="s">
        <v>78</v>
      </c>
      <c r="G119" s="222"/>
      <c r="H119" s="225">
        <v>1</v>
      </c>
      <c r="I119" s="226"/>
      <c r="J119" s="222"/>
      <c r="K119" s="222"/>
      <c r="L119" s="227"/>
      <c r="M119" s="228"/>
      <c r="N119" s="229"/>
      <c r="O119" s="229"/>
      <c r="P119" s="229"/>
      <c r="Q119" s="229"/>
      <c r="R119" s="229"/>
      <c r="S119" s="229"/>
      <c r="T119" s="230"/>
      <c r="AT119" s="231" t="s">
        <v>139</v>
      </c>
      <c r="AU119" s="231" t="s">
        <v>78</v>
      </c>
      <c r="AV119" s="14" t="s">
        <v>80</v>
      </c>
      <c r="AW119" s="14" t="s">
        <v>33</v>
      </c>
      <c r="AX119" s="14" t="s">
        <v>71</v>
      </c>
      <c r="AY119" s="231" t="s">
        <v>125</v>
      </c>
    </row>
    <row r="120" spans="1:65" s="15" customFormat="1" ht="11.25">
      <c r="B120" s="232"/>
      <c r="C120" s="233"/>
      <c r="D120" s="207" t="s">
        <v>139</v>
      </c>
      <c r="E120" s="234" t="s">
        <v>19</v>
      </c>
      <c r="F120" s="235" t="s">
        <v>146</v>
      </c>
      <c r="G120" s="233"/>
      <c r="H120" s="236">
        <v>1</v>
      </c>
      <c r="I120" s="237"/>
      <c r="J120" s="233"/>
      <c r="K120" s="233"/>
      <c r="L120" s="238"/>
      <c r="M120" s="239"/>
      <c r="N120" s="240"/>
      <c r="O120" s="240"/>
      <c r="P120" s="240"/>
      <c r="Q120" s="240"/>
      <c r="R120" s="240"/>
      <c r="S120" s="240"/>
      <c r="T120" s="241"/>
      <c r="AT120" s="242" t="s">
        <v>139</v>
      </c>
      <c r="AU120" s="242" t="s">
        <v>78</v>
      </c>
      <c r="AV120" s="15" t="s">
        <v>135</v>
      </c>
      <c r="AW120" s="15" t="s">
        <v>33</v>
      </c>
      <c r="AX120" s="15" t="s">
        <v>78</v>
      </c>
      <c r="AY120" s="242" t="s">
        <v>125</v>
      </c>
    </row>
    <row r="121" spans="1:65" s="2" customFormat="1" ht="16.5" customHeight="1">
      <c r="A121" s="36"/>
      <c r="B121" s="37"/>
      <c r="C121" s="194" t="s">
        <v>161</v>
      </c>
      <c r="D121" s="194" t="s">
        <v>129</v>
      </c>
      <c r="E121" s="195" t="s">
        <v>387</v>
      </c>
      <c r="F121" s="196" t="s">
        <v>388</v>
      </c>
      <c r="G121" s="197" t="s">
        <v>389</v>
      </c>
      <c r="H121" s="198">
        <v>900</v>
      </c>
      <c r="I121" s="199"/>
      <c r="J121" s="200">
        <f>ROUND(I121*H121,2)</f>
        <v>0</v>
      </c>
      <c r="K121" s="196" t="s">
        <v>240</v>
      </c>
      <c r="L121" s="41"/>
      <c r="M121" s="201" t="s">
        <v>19</v>
      </c>
      <c r="N121" s="202" t="s">
        <v>42</v>
      </c>
      <c r="O121" s="66"/>
      <c r="P121" s="203">
        <f>O121*H121</f>
        <v>0</v>
      </c>
      <c r="Q121" s="203">
        <v>0</v>
      </c>
      <c r="R121" s="203">
        <f>Q121*H121</f>
        <v>0</v>
      </c>
      <c r="S121" s="203">
        <v>0</v>
      </c>
      <c r="T121" s="204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205" t="s">
        <v>342</v>
      </c>
      <c r="AT121" s="205" t="s">
        <v>129</v>
      </c>
      <c r="AU121" s="205" t="s">
        <v>78</v>
      </c>
      <c r="AY121" s="19" t="s">
        <v>125</v>
      </c>
      <c r="BE121" s="206">
        <f>IF(N121="základní",J121,0)</f>
        <v>0</v>
      </c>
      <c r="BF121" s="206">
        <f>IF(N121="snížená",J121,0)</f>
        <v>0</v>
      </c>
      <c r="BG121" s="206">
        <f>IF(N121="zákl. přenesená",J121,0)</f>
        <v>0</v>
      </c>
      <c r="BH121" s="206">
        <f>IF(N121="sníž. přenesená",J121,0)</f>
        <v>0</v>
      </c>
      <c r="BI121" s="206">
        <f>IF(N121="nulová",J121,0)</f>
        <v>0</v>
      </c>
      <c r="BJ121" s="19" t="s">
        <v>78</v>
      </c>
      <c r="BK121" s="206">
        <f>ROUND(I121*H121,2)</f>
        <v>0</v>
      </c>
      <c r="BL121" s="19" t="s">
        <v>342</v>
      </c>
      <c r="BM121" s="205" t="s">
        <v>390</v>
      </c>
    </row>
    <row r="122" spans="1:65" s="14" customFormat="1" ht="11.25">
      <c r="B122" s="221"/>
      <c r="C122" s="222"/>
      <c r="D122" s="207" t="s">
        <v>139</v>
      </c>
      <c r="E122" s="223" t="s">
        <v>19</v>
      </c>
      <c r="F122" s="224" t="s">
        <v>391</v>
      </c>
      <c r="G122" s="222"/>
      <c r="H122" s="225">
        <v>900</v>
      </c>
      <c r="I122" s="226"/>
      <c r="J122" s="222"/>
      <c r="K122" s="222"/>
      <c r="L122" s="227"/>
      <c r="M122" s="228"/>
      <c r="N122" s="229"/>
      <c r="O122" s="229"/>
      <c r="P122" s="229"/>
      <c r="Q122" s="229"/>
      <c r="R122" s="229"/>
      <c r="S122" s="229"/>
      <c r="T122" s="230"/>
      <c r="AT122" s="231" t="s">
        <v>139</v>
      </c>
      <c r="AU122" s="231" t="s">
        <v>78</v>
      </c>
      <c r="AV122" s="14" t="s">
        <v>80</v>
      </c>
      <c r="AW122" s="14" t="s">
        <v>33</v>
      </c>
      <c r="AX122" s="14" t="s">
        <v>71</v>
      </c>
      <c r="AY122" s="231" t="s">
        <v>125</v>
      </c>
    </row>
    <row r="123" spans="1:65" s="15" customFormat="1" ht="11.25">
      <c r="B123" s="232"/>
      <c r="C123" s="233"/>
      <c r="D123" s="207" t="s">
        <v>139</v>
      </c>
      <c r="E123" s="234" t="s">
        <v>19</v>
      </c>
      <c r="F123" s="235" t="s">
        <v>146</v>
      </c>
      <c r="G123" s="233"/>
      <c r="H123" s="236">
        <v>900</v>
      </c>
      <c r="I123" s="237"/>
      <c r="J123" s="233"/>
      <c r="K123" s="233"/>
      <c r="L123" s="238"/>
      <c r="M123" s="239"/>
      <c r="N123" s="240"/>
      <c r="O123" s="240"/>
      <c r="P123" s="240"/>
      <c r="Q123" s="240"/>
      <c r="R123" s="240"/>
      <c r="S123" s="240"/>
      <c r="T123" s="241"/>
      <c r="AT123" s="242" t="s">
        <v>139</v>
      </c>
      <c r="AU123" s="242" t="s">
        <v>78</v>
      </c>
      <c r="AV123" s="15" t="s">
        <v>135</v>
      </c>
      <c r="AW123" s="15" t="s">
        <v>33</v>
      </c>
      <c r="AX123" s="15" t="s">
        <v>78</v>
      </c>
      <c r="AY123" s="242" t="s">
        <v>125</v>
      </c>
    </row>
    <row r="124" spans="1:65" s="2" customFormat="1" ht="16.5" customHeight="1">
      <c r="A124" s="36"/>
      <c r="B124" s="37"/>
      <c r="C124" s="194" t="s">
        <v>219</v>
      </c>
      <c r="D124" s="194" t="s">
        <v>129</v>
      </c>
      <c r="E124" s="195" t="s">
        <v>392</v>
      </c>
      <c r="F124" s="196" t="s">
        <v>393</v>
      </c>
      <c r="G124" s="197" t="s">
        <v>341</v>
      </c>
      <c r="H124" s="198">
        <v>1</v>
      </c>
      <c r="I124" s="199"/>
      <c r="J124" s="200">
        <f>ROUND(I124*H124,2)</f>
        <v>0</v>
      </c>
      <c r="K124" s="196" t="s">
        <v>240</v>
      </c>
      <c r="L124" s="41"/>
      <c r="M124" s="201" t="s">
        <v>19</v>
      </c>
      <c r="N124" s="202" t="s">
        <v>42</v>
      </c>
      <c r="O124" s="66"/>
      <c r="P124" s="203">
        <f>O124*H124</f>
        <v>0</v>
      </c>
      <c r="Q124" s="203">
        <v>0</v>
      </c>
      <c r="R124" s="203">
        <f>Q124*H124</f>
        <v>0</v>
      </c>
      <c r="S124" s="203">
        <v>0</v>
      </c>
      <c r="T124" s="204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05" t="s">
        <v>342</v>
      </c>
      <c r="AT124" s="205" t="s">
        <v>129</v>
      </c>
      <c r="AU124" s="205" t="s">
        <v>78</v>
      </c>
      <c r="AY124" s="19" t="s">
        <v>125</v>
      </c>
      <c r="BE124" s="206">
        <f>IF(N124="základní",J124,0)</f>
        <v>0</v>
      </c>
      <c r="BF124" s="206">
        <f>IF(N124="snížená",J124,0)</f>
        <v>0</v>
      </c>
      <c r="BG124" s="206">
        <f>IF(N124="zákl. přenesená",J124,0)</f>
        <v>0</v>
      </c>
      <c r="BH124" s="206">
        <f>IF(N124="sníž. přenesená",J124,0)</f>
        <v>0</v>
      </c>
      <c r="BI124" s="206">
        <f>IF(N124="nulová",J124,0)</f>
        <v>0</v>
      </c>
      <c r="BJ124" s="19" t="s">
        <v>78</v>
      </c>
      <c r="BK124" s="206">
        <f>ROUND(I124*H124,2)</f>
        <v>0</v>
      </c>
      <c r="BL124" s="19" t="s">
        <v>342</v>
      </c>
      <c r="BM124" s="205" t="s">
        <v>394</v>
      </c>
    </row>
    <row r="125" spans="1:65" s="14" customFormat="1" ht="11.25">
      <c r="B125" s="221"/>
      <c r="C125" s="222"/>
      <c r="D125" s="207" t="s">
        <v>139</v>
      </c>
      <c r="E125" s="223" t="s">
        <v>19</v>
      </c>
      <c r="F125" s="224" t="s">
        <v>78</v>
      </c>
      <c r="G125" s="222"/>
      <c r="H125" s="225">
        <v>1</v>
      </c>
      <c r="I125" s="226"/>
      <c r="J125" s="222"/>
      <c r="K125" s="222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139</v>
      </c>
      <c r="AU125" s="231" t="s">
        <v>78</v>
      </c>
      <c r="AV125" s="14" t="s">
        <v>80</v>
      </c>
      <c r="AW125" s="14" t="s">
        <v>33</v>
      </c>
      <c r="AX125" s="14" t="s">
        <v>71</v>
      </c>
      <c r="AY125" s="231" t="s">
        <v>125</v>
      </c>
    </row>
    <row r="126" spans="1:65" s="15" customFormat="1" ht="11.25">
      <c r="B126" s="232"/>
      <c r="C126" s="233"/>
      <c r="D126" s="207" t="s">
        <v>139</v>
      </c>
      <c r="E126" s="234" t="s">
        <v>19</v>
      </c>
      <c r="F126" s="235" t="s">
        <v>146</v>
      </c>
      <c r="G126" s="233"/>
      <c r="H126" s="236">
        <v>1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AT126" s="242" t="s">
        <v>139</v>
      </c>
      <c r="AU126" s="242" t="s">
        <v>78</v>
      </c>
      <c r="AV126" s="15" t="s">
        <v>135</v>
      </c>
      <c r="AW126" s="15" t="s">
        <v>33</v>
      </c>
      <c r="AX126" s="15" t="s">
        <v>78</v>
      </c>
      <c r="AY126" s="242" t="s">
        <v>125</v>
      </c>
    </row>
    <row r="127" spans="1:65" s="2" customFormat="1" ht="16.5" customHeight="1">
      <c r="A127" s="36"/>
      <c r="B127" s="37"/>
      <c r="C127" s="194" t="s">
        <v>225</v>
      </c>
      <c r="D127" s="194" t="s">
        <v>129</v>
      </c>
      <c r="E127" s="195" t="s">
        <v>395</v>
      </c>
      <c r="F127" s="196" t="s">
        <v>396</v>
      </c>
      <c r="G127" s="197" t="s">
        <v>341</v>
      </c>
      <c r="H127" s="198">
        <v>1</v>
      </c>
      <c r="I127" s="199"/>
      <c r="J127" s="200">
        <f>ROUND(I127*H127,2)</f>
        <v>0</v>
      </c>
      <c r="K127" s="196" t="s">
        <v>240</v>
      </c>
      <c r="L127" s="41"/>
      <c r="M127" s="201" t="s">
        <v>19</v>
      </c>
      <c r="N127" s="202" t="s">
        <v>42</v>
      </c>
      <c r="O127" s="66"/>
      <c r="P127" s="203">
        <f>O127*H127</f>
        <v>0</v>
      </c>
      <c r="Q127" s="203">
        <v>0</v>
      </c>
      <c r="R127" s="203">
        <f>Q127*H127</f>
        <v>0</v>
      </c>
      <c r="S127" s="203">
        <v>0</v>
      </c>
      <c r="T127" s="204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05" t="s">
        <v>342</v>
      </c>
      <c r="AT127" s="205" t="s">
        <v>129</v>
      </c>
      <c r="AU127" s="205" t="s">
        <v>78</v>
      </c>
      <c r="AY127" s="19" t="s">
        <v>125</v>
      </c>
      <c r="BE127" s="206">
        <f>IF(N127="základní",J127,0)</f>
        <v>0</v>
      </c>
      <c r="BF127" s="206">
        <f>IF(N127="snížená",J127,0)</f>
        <v>0</v>
      </c>
      <c r="BG127" s="206">
        <f>IF(N127="zákl. přenesená",J127,0)</f>
        <v>0</v>
      </c>
      <c r="BH127" s="206">
        <f>IF(N127="sníž. přenesená",J127,0)</f>
        <v>0</v>
      </c>
      <c r="BI127" s="206">
        <f>IF(N127="nulová",J127,0)</f>
        <v>0</v>
      </c>
      <c r="BJ127" s="19" t="s">
        <v>78</v>
      </c>
      <c r="BK127" s="206">
        <f>ROUND(I127*H127,2)</f>
        <v>0</v>
      </c>
      <c r="BL127" s="19" t="s">
        <v>342</v>
      </c>
      <c r="BM127" s="205" t="s">
        <v>397</v>
      </c>
    </row>
    <row r="128" spans="1:65" s="14" customFormat="1" ht="11.25">
      <c r="B128" s="221"/>
      <c r="C128" s="222"/>
      <c r="D128" s="207" t="s">
        <v>139</v>
      </c>
      <c r="E128" s="223" t="s">
        <v>19</v>
      </c>
      <c r="F128" s="224" t="s">
        <v>78</v>
      </c>
      <c r="G128" s="222"/>
      <c r="H128" s="225">
        <v>1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139</v>
      </c>
      <c r="AU128" s="231" t="s">
        <v>78</v>
      </c>
      <c r="AV128" s="14" t="s">
        <v>80</v>
      </c>
      <c r="AW128" s="14" t="s">
        <v>33</v>
      </c>
      <c r="AX128" s="14" t="s">
        <v>71</v>
      </c>
      <c r="AY128" s="231" t="s">
        <v>125</v>
      </c>
    </row>
    <row r="129" spans="1:65" s="15" customFormat="1" ht="11.25">
      <c r="B129" s="232"/>
      <c r="C129" s="233"/>
      <c r="D129" s="207" t="s">
        <v>139</v>
      </c>
      <c r="E129" s="234" t="s">
        <v>19</v>
      </c>
      <c r="F129" s="235" t="s">
        <v>146</v>
      </c>
      <c r="G129" s="233"/>
      <c r="H129" s="236">
        <v>1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AT129" s="242" t="s">
        <v>139</v>
      </c>
      <c r="AU129" s="242" t="s">
        <v>78</v>
      </c>
      <c r="AV129" s="15" t="s">
        <v>135</v>
      </c>
      <c r="AW129" s="15" t="s">
        <v>33</v>
      </c>
      <c r="AX129" s="15" t="s">
        <v>78</v>
      </c>
      <c r="AY129" s="242" t="s">
        <v>125</v>
      </c>
    </row>
    <row r="130" spans="1:65" s="12" customFormat="1" ht="25.9" customHeight="1">
      <c r="B130" s="178"/>
      <c r="C130" s="179"/>
      <c r="D130" s="180" t="s">
        <v>70</v>
      </c>
      <c r="E130" s="181" t="s">
        <v>398</v>
      </c>
      <c r="F130" s="181" t="s">
        <v>399</v>
      </c>
      <c r="G130" s="179"/>
      <c r="H130" s="179"/>
      <c r="I130" s="182"/>
      <c r="J130" s="183">
        <f>BK130</f>
        <v>0</v>
      </c>
      <c r="K130" s="179"/>
      <c r="L130" s="184"/>
      <c r="M130" s="185"/>
      <c r="N130" s="186"/>
      <c r="O130" s="186"/>
      <c r="P130" s="187">
        <f>SUM(P131:P133)</f>
        <v>0</v>
      </c>
      <c r="Q130" s="186"/>
      <c r="R130" s="187">
        <f>SUM(R131:R133)</f>
        <v>0</v>
      </c>
      <c r="S130" s="186"/>
      <c r="T130" s="188">
        <f>SUM(T131:T133)</f>
        <v>0</v>
      </c>
      <c r="AR130" s="189" t="s">
        <v>163</v>
      </c>
      <c r="AT130" s="190" t="s">
        <v>70</v>
      </c>
      <c r="AU130" s="190" t="s">
        <v>71</v>
      </c>
      <c r="AY130" s="189" t="s">
        <v>125</v>
      </c>
      <c r="BK130" s="191">
        <f>SUM(BK131:BK133)</f>
        <v>0</v>
      </c>
    </row>
    <row r="131" spans="1:65" s="2" customFormat="1" ht="16.5" customHeight="1">
      <c r="A131" s="36"/>
      <c r="B131" s="37"/>
      <c r="C131" s="194" t="s">
        <v>8</v>
      </c>
      <c r="D131" s="194" t="s">
        <v>129</v>
      </c>
      <c r="E131" s="195" t="s">
        <v>400</v>
      </c>
      <c r="F131" s="196" t="s">
        <v>401</v>
      </c>
      <c r="G131" s="197" t="s">
        <v>402</v>
      </c>
      <c r="H131" s="198">
        <v>1</v>
      </c>
      <c r="I131" s="199"/>
      <c r="J131" s="200">
        <f>ROUND(I131*H131,2)</f>
        <v>0</v>
      </c>
      <c r="K131" s="196" t="s">
        <v>240</v>
      </c>
      <c r="L131" s="41"/>
      <c r="M131" s="201" t="s">
        <v>19</v>
      </c>
      <c r="N131" s="202" t="s">
        <v>42</v>
      </c>
      <c r="O131" s="66"/>
      <c r="P131" s="203">
        <f>O131*H131</f>
        <v>0</v>
      </c>
      <c r="Q131" s="203">
        <v>0</v>
      </c>
      <c r="R131" s="203">
        <f>Q131*H131</f>
        <v>0</v>
      </c>
      <c r="S131" s="203">
        <v>0</v>
      </c>
      <c r="T131" s="204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05" t="s">
        <v>342</v>
      </c>
      <c r="AT131" s="205" t="s">
        <v>129</v>
      </c>
      <c r="AU131" s="205" t="s">
        <v>78</v>
      </c>
      <c r="AY131" s="19" t="s">
        <v>125</v>
      </c>
      <c r="BE131" s="206">
        <f>IF(N131="základní",J131,0)</f>
        <v>0</v>
      </c>
      <c r="BF131" s="206">
        <f>IF(N131="snížená",J131,0)</f>
        <v>0</v>
      </c>
      <c r="BG131" s="206">
        <f>IF(N131="zákl. přenesená",J131,0)</f>
        <v>0</v>
      </c>
      <c r="BH131" s="206">
        <f>IF(N131="sníž. přenesená",J131,0)</f>
        <v>0</v>
      </c>
      <c r="BI131" s="206">
        <f>IF(N131="nulová",J131,0)</f>
        <v>0</v>
      </c>
      <c r="BJ131" s="19" t="s">
        <v>78</v>
      </c>
      <c r="BK131" s="206">
        <f>ROUND(I131*H131,2)</f>
        <v>0</v>
      </c>
      <c r="BL131" s="19" t="s">
        <v>342</v>
      </c>
      <c r="BM131" s="205" t="s">
        <v>403</v>
      </c>
    </row>
    <row r="132" spans="1:65" s="14" customFormat="1" ht="11.25">
      <c r="B132" s="221"/>
      <c r="C132" s="222"/>
      <c r="D132" s="207" t="s">
        <v>139</v>
      </c>
      <c r="E132" s="223" t="s">
        <v>19</v>
      </c>
      <c r="F132" s="224" t="s">
        <v>404</v>
      </c>
      <c r="G132" s="222"/>
      <c r="H132" s="225">
        <v>1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139</v>
      </c>
      <c r="AU132" s="231" t="s">
        <v>78</v>
      </c>
      <c r="AV132" s="14" t="s">
        <v>80</v>
      </c>
      <c r="AW132" s="14" t="s">
        <v>33</v>
      </c>
      <c r="AX132" s="14" t="s">
        <v>71</v>
      </c>
      <c r="AY132" s="231" t="s">
        <v>125</v>
      </c>
    </row>
    <row r="133" spans="1:65" s="15" customFormat="1" ht="11.25">
      <c r="B133" s="232"/>
      <c r="C133" s="233"/>
      <c r="D133" s="207" t="s">
        <v>139</v>
      </c>
      <c r="E133" s="234" t="s">
        <v>19</v>
      </c>
      <c r="F133" s="235" t="s">
        <v>146</v>
      </c>
      <c r="G133" s="233"/>
      <c r="H133" s="236">
        <v>1</v>
      </c>
      <c r="I133" s="237"/>
      <c r="J133" s="233"/>
      <c r="K133" s="233"/>
      <c r="L133" s="238"/>
      <c r="M133" s="264"/>
      <c r="N133" s="265"/>
      <c r="O133" s="265"/>
      <c r="P133" s="265"/>
      <c r="Q133" s="265"/>
      <c r="R133" s="265"/>
      <c r="S133" s="265"/>
      <c r="T133" s="266"/>
      <c r="AT133" s="242" t="s">
        <v>139</v>
      </c>
      <c r="AU133" s="242" t="s">
        <v>78</v>
      </c>
      <c r="AV133" s="15" t="s">
        <v>135</v>
      </c>
      <c r="AW133" s="15" t="s">
        <v>33</v>
      </c>
      <c r="AX133" s="15" t="s">
        <v>78</v>
      </c>
      <c r="AY133" s="242" t="s">
        <v>125</v>
      </c>
    </row>
    <row r="134" spans="1:65" s="2" customFormat="1" ht="6.95" customHeight="1">
      <c r="A134" s="36"/>
      <c r="B134" s="49"/>
      <c r="C134" s="50"/>
      <c r="D134" s="50"/>
      <c r="E134" s="50"/>
      <c r="F134" s="50"/>
      <c r="G134" s="50"/>
      <c r="H134" s="50"/>
      <c r="I134" s="144"/>
      <c r="J134" s="50"/>
      <c r="K134" s="50"/>
      <c r="L134" s="41"/>
      <c r="M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</sheetData>
  <sheetProtection algorithmName="SHA-512" hashValue="j/vUmEbocQgs+GRgsM756vHRb7W/qCZIhbbNU/T5fD2k01hZr+O2SRkqb3U1vLdGQ/z9B84Ps+G8u3sYgpNikQ==" saltValue="sEHULbiO03oTiS/aRRaSh06aU9YlkSfAB8mn6gUvQ/lNJEUPNNYo4vVsXyNoPf4Nha6AK+AfXiOXWfxsNr4ezA==" spinCount="100000" sheet="1" objects="1" scenarios="1" formatColumns="0" formatRows="0" autoFilter="0"/>
  <autoFilter ref="C83:K133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272" customWidth="1"/>
    <col min="2" max="2" width="1.6640625" style="272" customWidth="1"/>
    <col min="3" max="4" width="5" style="272" customWidth="1"/>
    <col min="5" max="5" width="11.6640625" style="272" customWidth="1"/>
    <col min="6" max="6" width="9.1640625" style="272" customWidth="1"/>
    <col min="7" max="7" width="5" style="272" customWidth="1"/>
    <col min="8" max="8" width="77.83203125" style="272" customWidth="1"/>
    <col min="9" max="10" width="20" style="272" customWidth="1"/>
    <col min="11" max="11" width="1.6640625" style="272" customWidth="1"/>
  </cols>
  <sheetData>
    <row r="1" spans="2:11" s="1" customFormat="1" ht="37.5" customHeight="1"/>
    <row r="2" spans="2:11" s="1" customFormat="1" ht="7.5" customHeight="1">
      <c r="B2" s="273"/>
      <c r="C2" s="274"/>
      <c r="D2" s="274"/>
      <c r="E2" s="274"/>
      <c r="F2" s="274"/>
      <c r="G2" s="274"/>
      <c r="H2" s="274"/>
      <c r="I2" s="274"/>
      <c r="J2" s="274"/>
      <c r="K2" s="275"/>
    </row>
    <row r="3" spans="2:11" s="17" customFormat="1" ht="45" customHeight="1">
      <c r="B3" s="276"/>
      <c r="C3" s="405" t="s">
        <v>405</v>
      </c>
      <c r="D3" s="405"/>
      <c r="E3" s="405"/>
      <c r="F3" s="405"/>
      <c r="G3" s="405"/>
      <c r="H3" s="405"/>
      <c r="I3" s="405"/>
      <c r="J3" s="405"/>
      <c r="K3" s="277"/>
    </row>
    <row r="4" spans="2:11" s="1" customFormat="1" ht="25.5" customHeight="1">
      <c r="B4" s="278"/>
      <c r="C4" s="410" t="s">
        <v>406</v>
      </c>
      <c r="D4" s="410"/>
      <c r="E4" s="410"/>
      <c r="F4" s="410"/>
      <c r="G4" s="410"/>
      <c r="H4" s="410"/>
      <c r="I4" s="410"/>
      <c r="J4" s="410"/>
      <c r="K4" s="279"/>
    </row>
    <row r="5" spans="2:11" s="1" customFormat="1" ht="5.25" customHeight="1">
      <c r="B5" s="278"/>
      <c r="C5" s="280"/>
      <c r="D5" s="280"/>
      <c r="E5" s="280"/>
      <c r="F5" s="280"/>
      <c r="G5" s="280"/>
      <c r="H5" s="280"/>
      <c r="I5" s="280"/>
      <c r="J5" s="280"/>
      <c r="K5" s="279"/>
    </row>
    <row r="6" spans="2:11" s="1" customFormat="1" ht="15" customHeight="1">
      <c r="B6" s="278"/>
      <c r="C6" s="409" t="s">
        <v>407</v>
      </c>
      <c r="D6" s="409"/>
      <c r="E6" s="409"/>
      <c r="F6" s="409"/>
      <c r="G6" s="409"/>
      <c r="H6" s="409"/>
      <c r="I6" s="409"/>
      <c r="J6" s="409"/>
      <c r="K6" s="279"/>
    </row>
    <row r="7" spans="2:11" s="1" customFormat="1" ht="15" customHeight="1">
      <c r="B7" s="282"/>
      <c r="C7" s="409" t="s">
        <v>408</v>
      </c>
      <c r="D7" s="409"/>
      <c r="E7" s="409"/>
      <c r="F7" s="409"/>
      <c r="G7" s="409"/>
      <c r="H7" s="409"/>
      <c r="I7" s="409"/>
      <c r="J7" s="409"/>
      <c r="K7" s="279"/>
    </row>
    <row r="8" spans="2:11" s="1" customFormat="1" ht="12.75" customHeight="1">
      <c r="B8" s="282"/>
      <c r="C8" s="281"/>
      <c r="D8" s="281"/>
      <c r="E8" s="281"/>
      <c r="F8" s="281"/>
      <c r="G8" s="281"/>
      <c r="H8" s="281"/>
      <c r="I8" s="281"/>
      <c r="J8" s="281"/>
      <c r="K8" s="279"/>
    </row>
    <row r="9" spans="2:11" s="1" customFormat="1" ht="15" customHeight="1">
      <c r="B9" s="282"/>
      <c r="C9" s="409" t="s">
        <v>409</v>
      </c>
      <c r="D9" s="409"/>
      <c r="E9" s="409"/>
      <c r="F9" s="409"/>
      <c r="G9" s="409"/>
      <c r="H9" s="409"/>
      <c r="I9" s="409"/>
      <c r="J9" s="409"/>
      <c r="K9" s="279"/>
    </row>
    <row r="10" spans="2:11" s="1" customFormat="1" ht="15" customHeight="1">
      <c r="B10" s="282"/>
      <c r="C10" s="281"/>
      <c r="D10" s="409" t="s">
        <v>410</v>
      </c>
      <c r="E10" s="409"/>
      <c r="F10" s="409"/>
      <c r="G10" s="409"/>
      <c r="H10" s="409"/>
      <c r="I10" s="409"/>
      <c r="J10" s="409"/>
      <c r="K10" s="279"/>
    </row>
    <row r="11" spans="2:11" s="1" customFormat="1" ht="15" customHeight="1">
      <c r="B11" s="282"/>
      <c r="C11" s="283"/>
      <c r="D11" s="409" t="s">
        <v>411</v>
      </c>
      <c r="E11" s="409"/>
      <c r="F11" s="409"/>
      <c r="G11" s="409"/>
      <c r="H11" s="409"/>
      <c r="I11" s="409"/>
      <c r="J11" s="409"/>
      <c r="K11" s="279"/>
    </row>
    <row r="12" spans="2:11" s="1" customFormat="1" ht="15" customHeight="1">
      <c r="B12" s="282"/>
      <c r="C12" s="283"/>
      <c r="D12" s="281"/>
      <c r="E12" s="281"/>
      <c r="F12" s="281"/>
      <c r="G12" s="281"/>
      <c r="H12" s="281"/>
      <c r="I12" s="281"/>
      <c r="J12" s="281"/>
      <c r="K12" s="279"/>
    </row>
    <row r="13" spans="2:11" s="1" customFormat="1" ht="15" customHeight="1">
      <c r="B13" s="282"/>
      <c r="C13" s="283"/>
      <c r="D13" s="284" t="s">
        <v>412</v>
      </c>
      <c r="E13" s="281"/>
      <c r="F13" s="281"/>
      <c r="G13" s="281"/>
      <c r="H13" s="281"/>
      <c r="I13" s="281"/>
      <c r="J13" s="281"/>
      <c r="K13" s="279"/>
    </row>
    <row r="14" spans="2:11" s="1" customFormat="1" ht="12.75" customHeight="1">
      <c r="B14" s="282"/>
      <c r="C14" s="283"/>
      <c r="D14" s="283"/>
      <c r="E14" s="283"/>
      <c r="F14" s="283"/>
      <c r="G14" s="283"/>
      <c r="H14" s="283"/>
      <c r="I14" s="283"/>
      <c r="J14" s="283"/>
      <c r="K14" s="279"/>
    </row>
    <row r="15" spans="2:11" s="1" customFormat="1" ht="15" customHeight="1">
      <c r="B15" s="282"/>
      <c r="C15" s="283"/>
      <c r="D15" s="409" t="s">
        <v>413</v>
      </c>
      <c r="E15" s="409"/>
      <c r="F15" s="409"/>
      <c r="G15" s="409"/>
      <c r="H15" s="409"/>
      <c r="I15" s="409"/>
      <c r="J15" s="409"/>
      <c r="K15" s="279"/>
    </row>
    <row r="16" spans="2:11" s="1" customFormat="1" ht="15" customHeight="1">
      <c r="B16" s="282"/>
      <c r="C16" s="283"/>
      <c r="D16" s="409" t="s">
        <v>414</v>
      </c>
      <c r="E16" s="409"/>
      <c r="F16" s="409"/>
      <c r="G16" s="409"/>
      <c r="H16" s="409"/>
      <c r="I16" s="409"/>
      <c r="J16" s="409"/>
      <c r="K16" s="279"/>
    </row>
    <row r="17" spans="2:11" s="1" customFormat="1" ht="15" customHeight="1">
      <c r="B17" s="282"/>
      <c r="C17" s="283"/>
      <c r="D17" s="409" t="s">
        <v>415</v>
      </c>
      <c r="E17" s="409"/>
      <c r="F17" s="409"/>
      <c r="G17" s="409"/>
      <c r="H17" s="409"/>
      <c r="I17" s="409"/>
      <c r="J17" s="409"/>
      <c r="K17" s="279"/>
    </row>
    <row r="18" spans="2:11" s="1" customFormat="1" ht="15" customHeight="1">
      <c r="B18" s="282"/>
      <c r="C18" s="283"/>
      <c r="D18" s="283"/>
      <c r="E18" s="285" t="s">
        <v>77</v>
      </c>
      <c r="F18" s="409" t="s">
        <v>416</v>
      </c>
      <c r="G18" s="409"/>
      <c r="H18" s="409"/>
      <c r="I18" s="409"/>
      <c r="J18" s="409"/>
      <c r="K18" s="279"/>
    </row>
    <row r="19" spans="2:11" s="1" customFormat="1" ht="15" customHeight="1">
      <c r="B19" s="282"/>
      <c r="C19" s="283"/>
      <c r="D19" s="283"/>
      <c r="E19" s="285" t="s">
        <v>417</v>
      </c>
      <c r="F19" s="409" t="s">
        <v>418</v>
      </c>
      <c r="G19" s="409"/>
      <c r="H19" s="409"/>
      <c r="I19" s="409"/>
      <c r="J19" s="409"/>
      <c r="K19" s="279"/>
    </row>
    <row r="20" spans="2:11" s="1" customFormat="1" ht="15" customHeight="1">
      <c r="B20" s="282"/>
      <c r="C20" s="283"/>
      <c r="D20" s="283"/>
      <c r="E20" s="285" t="s">
        <v>419</v>
      </c>
      <c r="F20" s="409" t="s">
        <v>420</v>
      </c>
      <c r="G20" s="409"/>
      <c r="H20" s="409"/>
      <c r="I20" s="409"/>
      <c r="J20" s="409"/>
      <c r="K20" s="279"/>
    </row>
    <row r="21" spans="2:11" s="1" customFormat="1" ht="15" customHeight="1">
      <c r="B21" s="282"/>
      <c r="C21" s="283"/>
      <c r="D21" s="283"/>
      <c r="E21" s="285" t="s">
        <v>87</v>
      </c>
      <c r="F21" s="409" t="s">
        <v>88</v>
      </c>
      <c r="G21" s="409"/>
      <c r="H21" s="409"/>
      <c r="I21" s="409"/>
      <c r="J21" s="409"/>
      <c r="K21" s="279"/>
    </row>
    <row r="22" spans="2:11" s="1" customFormat="1" ht="15" customHeight="1">
      <c r="B22" s="282"/>
      <c r="C22" s="283"/>
      <c r="D22" s="283"/>
      <c r="E22" s="285" t="s">
        <v>421</v>
      </c>
      <c r="F22" s="409" t="s">
        <v>422</v>
      </c>
      <c r="G22" s="409"/>
      <c r="H22" s="409"/>
      <c r="I22" s="409"/>
      <c r="J22" s="409"/>
      <c r="K22" s="279"/>
    </row>
    <row r="23" spans="2:11" s="1" customFormat="1" ht="15" customHeight="1">
      <c r="B23" s="282"/>
      <c r="C23" s="283"/>
      <c r="D23" s="283"/>
      <c r="E23" s="285" t="s">
        <v>82</v>
      </c>
      <c r="F23" s="409" t="s">
        <v>423</v>
      </c>
      <c r="G23" s="409"/>
      <c r="H23" s="409"/>
      <c r="I23" s="409"/>
      <c r="J23" s="409"/>
      <c r="K23" s="279"/>
    </row>
    <row r="24" spans="2:11" s="1" customFormat="1" ht="12.75" customHeight="1">
      <c r="B24" s="282"/>
      <c r="C24" s="283"/>
      <c r="D24" s="283"/>
      <c r="E24" s="283"/>
      <c r="F24" s="283"/>
      <c r="G24" s="283"/>
      <c r="H24" s="283"/>
      <c r="I24" s="283"/>
      <c r="J24" s="283"/>
      <c r="K24" s="279"/>
    </row>
    <row r="25" spans="2:11" s="1" customFormat="1" ht="15" customHeight="1">
      <c r="B25" s="282"/>
      <c r="C25" s="409" t="s">
        <v>424</v>
      </c>
      <c r="D25" s="409"/>
      <c r="E25" s="409"/>
      <c r="F25" s="409"/>
      <c r="G25" s="409"/>
      <c r="H25" s="409"/>
      <c r="I25" s="409"/>
      <c r="J25" s="409"/>
      <c r="K25" s="279"/>
    </row>
    <row r="26" spans="2:11" s="1" customFormat="1" ht="15" customHeight="1">
      <c r="B26" s="282"/>
      <c r="C26" s="409" t="s">
        <v>425</v>
      </c>
      <c r="D26" s="409"/>
      <c r="E26" s="409"/>
      <c r="F26" s="409"/>
      <c r="G26" s="409"/>
      <c r="H26" s="409"/>
      <c r="I26" s="409"/>
      <c r="J26" s="409"/>
      <c r="K26" s="279"/>
    </row>
    <row r="27" spans="2:11" s="1" customFormat="1" ht="15" customHeight="1">
      <c r="B27" s="282"/>
      <c r="C27" s="281"/>
      <c r="D27" s="409" t="s">
        <v>426</v>
      </c>
      <c r="E27" s="409"/>
      <c r="F27" s="409"/>
      <c r="G27" s="409"/>
      <c r="H27" s="409"/>
      <c r="I27" s="409"/>
      <c r="J27" s="409"/>
      <c r="K27" s="279"/>
    </row>
    <row r="28" spans="2:11" s="1" customFormat="1" ht="15" customHeight="1">
      <c r="B28" s="282"/>
      <c r="C28" s="283"/>
      <c r="D28" s="409" t="s">
        <v>427</v>
      </c>
      <c r="E28" s="409"/>
      <c r="F28" s="409"/>
      <c r="G28" s="409"/>
      <c r="H28" s="409"/>
      <c r="I28" s="409"/>
      <c r="J28" s="409"/>
      <c r="K28" s="279"/>
    </row>
    <row r="29" spans="2:11" s="1" customFormat="1" ht="12.75" customHeight="1">
      <c r="B29" s="282"/>
      <c r="C29" s="283"/>
      <c r="D29" s="283"/>
      <c r="E29" s="283"/>
      <c r="F29" s="283"/>
      <c r="G29" s="283"/>
      <c r="H29" s="283"/>
      <c r="I29" s="283"/>
      <c r="J29" s="283"/>
      <c r="K29" s="279"/>
    </row>
    <row r="30" spans="2:11" s="1" customFormat="1" ht="15" customHeight="1">
      <c r="B30" s="282"/>
      <c r="C30" s="283"/>
      <c r="D30" s="409" t="s">
        <v>428</v>
      </c>
      <c r="E30" s="409"/>
      <c r="F30" s="409"/>
      <c r="G30" s="409"/>
      <c r="H30" s="409"/>
      <c r="I30" s="409"/>
      <c r="J30" s="409"/>
      <c r="K30" s="279"/>
    </row>
    <row r="31" spans="2:11" s="1" customFormat="1" ht="15" customHeight="1">
      <c r="B31" s="282"/>
      <c r="C31" s="283"/>
      <c r="D31" s="409" t="s">
        <v>429</v>
      </c>
      <c r="E31" s="409"/>
      <c r="F31" s="409"/>
      <c r="G31" s="409"/>
      <c r="H31" s="409"/>
      <c r="I31" s="409"/>
      <c r="J31" s="409"/>
      <c r="K31" s="279"/>
    </row>
    <row r="32" spans="2:11" s="1" customFormat="1" ht="12.75" customHeight="1">
      <c r="B32" s="282"/>
      <c r="C32" s="283"/>
      <c r="D32" s="283"/>
      <c r="E32" s="283"/>
      <c r="F32" s="283"/>
      <c r="G32" s="283"/>
      <c r="H32" s="283"/>
      <c r="I32" s="283"/>
      <c r="J32" s="283"/>
      <c r="K32" s="279"/>
    </row>
    <row r="33" spans="2:11" s="1" customFormat="1" ht="15" customHeight="1">
      <c r="B33" s="282"/>
      <c r="C33" s="283"/>
      <c r="D33" s="409" t="s">
        <v>430</v>
      </c>
      <c r="E33" s="409"/>
      <c r="F33" s="409"/>
      <c r="G33" s="409"/>
      <c r="H33" s="409"/>
      <c r="I33" s="409"/>
      <c r="J33" s="409"/>
      <c r="K33" s="279"/>
    </row>
    <row r="34" spans="2:11" s="1" customFormat="1" ht="15" customHeight="1">
      <c r="B34" s="282"/>
      <c r="C34" s="283"/>
      <c r="D34" s="409" t="s">
        <v>431</v>
      </c>
      <c r="E34" s="409"/>
      <c r="F34" s="409"/>
      <c r="G34" s="409"/>
      <c r="H34" s="409"/>
      <c r="I34" s="409"/>
      <c r="J34" s="409"/>
      <c r="K34" s="279"/>
    </row>
    <row r="35" spans="2:11" s="1" customFormat="1" ht="15" customHeight="1">
      <c r="B35" s="282"/>
      <c r="C35" s="283"/>
      <c r="D35" s="409" t="s">
        <v>432</v>
      </c>
      <c r="E35" s="409"/>
      <c r="F35" s="409"/>
      <c r="G35" s="409"/>
      <c r="H35" s="409"/>
      <c r="I35" s="409"/>
      <c r="J35" s="409"/>
      <c r="K35" s="279"/>
    </row>
    <row r="36" spans="2:11" s="1" customFormat="1" ht="15" customHeight="1">
      <c r="B36" s="282"/>
      <c r="C36" s="283"/>
      <c r="D36" s="281"/>
      <c r="E36" s="284" t="s">
        <v>111</v>
      </c>
      <c r="F36" s="281"/>
      <c r="G36" s="409" t="s">
        <v>433</v>
      </c>
      <c r="H36" s="409"/>
      <c r="I36" s="409"/>
      <c r="J36" s="409"/>
      <c r="K36" s="279"/>
    </row>
    <row r="37" spans="2:11" s="1" customFormat="1" ht="30.75" customHeight="1">
      <c r="B37" s="282"/>
      <c r="C37" s="283"/>
      <c r="D37" s="281"/>
      <c r="E37" s="284" t="s">
        <v>434</v>
      </c>
      <c r="F37" s="281"/>
      <c r="G37" s="409" t="s">
        <v>435</v>
      </c>
      <c r="H37" s="409"/>
      <c r="I37" s="409"/>
      <c r="J37" s="409"/>
      <c r="K37" s="279"/>
    </row>
    <row r="38" spans="2:11" s="1" customFormat="1" ht="15" customHeight="1">
      <c r="B38" s="282"/>
      <c r="C38" s="283"/>
      <c r="D38" s="281"/>
      <c r="E38" s="284" t="s">
        <v>52</v>
      </c>
      <c r="F38" s="281"/>
      <c r="G38" s="409" t="s">
        <v>436</v>
      </c>
      <c r="H38" s="409"/>
      <c r="I38" s="409"/>
      <c r="J38" s="409"/>
      <c r="K38" s="279"/>
    </row>
    <row r="39" spans="2:11" s="1" customFormat="1" ht="15" customHeight="1">
      <c r="B39" s="282"/>
      <c r="C39" s="283"/>
      <c r="D39" s="281"/>
      <c r="E39" s="284" t="s">
        <v>53</v>
      </c>
      <c r="F39" s="281"/>
      <c r="G39" s="409" t="s">
        <v>437</v>
      </c>
      <c r="H39" s="409"/>
      <c r="I39" s="409"/>
      <c r="J39" s="409"/>
      <c r="K39" s="279"/>
    </row>
    <row r="40" spans="2:11" s="1" customFormat="1" ht="15" customHeight="1">
      <c r="B40" s="282"/>
      <c r="C40" s="283"/>
      <c r="D40" s="281"/>
      <c r="E40" s="284" t="s">
        <v>112</v>
      </c>
      <c r="F40" s="281"/>
      <c r="G40" s="409" t="s">
        <v>438</v>
      </c>
      <c r="H40" s="409"/>
      <c r="I40" s="409"/>
      <c r="J40" s="409"/>
      <c r="K40" s="279"/>
    </row>
    <row r="41" spans="2:11" s="1" customFormat="1" ht="15" customHeight="1">
      <c r="B41" s="282"/>
      <c r="C41" s="283"/>
      <c r="D41" s="281"/>
      <c r="E41" s="284" t="s">
        <v>113</v>
      </c>
      <c r="F41" s="281"/>
      <c r="G41" s="409" t="s">
        <v>439</v>
      </c>
      <c r="H41" s="409"/>
      <c r="I41" s="409"/>
      <c r="J41" s="409"/>
      <c r="K41" s="279"/>
    </row>
    <row r="42" spans="2:11" s="1" customFormat="1" ht="15" customHeight="1">
      <c r="B42" s="282"/>
      <c r="C42" s="283"/>
      <c r="D42" s="281"/>
      <c r="E42" s="284" t="s">
        <v>440</v>
      </c>
      <c r="F42" s="281"/>
      <c r="G42" s="409" t="s">
        <v>441</v>
      </c>
      <c r="H42" s="409"/>
      <c r="I42" s="409"/>
      <c r="J42" s="409"/>
      <c r="K42" s="279"/>
    </row>
    <row r="43" spans="2:11" s="1" customFormat="1" ht="15" customHeight="1">
      <c r="B43" s="282"/>
      <c r="C43" s="283"/>
      <c r="D43" s="281"/>
      <c r="E43" s="284"/>
      <c r="F43" s="281"/>
      <c r="G43" s="409" t="s">
        <v>442</v>
      </c>
      <c r="H43" s="409"/>
      <c r="I43" s="409"/>
      <c r="J43" s="409"/>
      <c r="K43" s="279"/>
    </row>
    <row r="44" spans="2:11" s="1" customFormat="1" ht="15" customHeight="1">
      <c r="B44" s="282"/>
      <c r="C44" s="283"/>
      <c r="D44" s="281"/>
      <c r="E44" s="284" t="s">
        <v>443</v>
      </c>
      <c r="F44" s="281"/>
      <c r="G44" s="409" t="s">
        <v>444</v>
      </c>
      <c r="H44" s="409"/>
      <c r="I44" s="409"/>
      <c r="J44" s="409"/>
      <c r="K44" s="279"/>
    </row>
    <row r="45" spans="2:11" s="1" customFormat="1" ht="15" customHeight="1">
      <c r="B45" s="282"/>
      <c r="C45" s="283"/>
      <c r="D45" s="281"/>
      <c r="E45" s="284" t="s">
        <v>115</v>
      </c>
      <c r="F45" s="281"/>
      <c r="G45" s="409" t="s">
        <v>445</v>
      </c>
      <c r="H45" s="409"/>
      <c r="I45" s="409"/>
      <c r="J45" s="409"/>
      <c r="K45" s="279"/>
    </row>
    <row r="46" spans="2:11" s="1" customFormat="1" ht="12.75" customHeight="1">
      <c r="B46" s="282"/>
      <c r="C46" s="283"/>
      <c r="D46" s="281"/>
      <c r="E46" s="281"/>
      <c r="F46" s="281"/>
      <c r="G46" s="281"/>
      <c r="H46" s="281"/>
      <c r="I46" s="281"/>
      <c r="J46" s="281"/>
      <c r="K46" s="279"/>
    </row>
    <row r="47" spans="2:11" s="1" customFormat="1" ht="15" customHeight="1">
      <c r="B47" s="282"/>
      <c r="C47" s="283"/>
      <c r="D47" s="409" t="s">
        <v>446</v>
      </c>
      <c r="E47" s="409"/>
      <c r="F47" s="409"/>
      <c r="G47" s="409"/>
      <c r="H47" s="409"/>
      <c r="I47" s="409"/>
      <c r="J47" s="409"/>
      <c r="K47" s="279"/>
    </row>
    <row r="48" spans="2:11" s="1" customFormat="1" ht="15" customHeight="1">
      <c r="B48" s="282"/>
      <c r="C48" s="283"/>
      <c r="D48" s="283"/>
      <c r="E48" s="409" t="s">
        <v>447</v>
      </c>
      <c r="F48" s="409"/>
      <c r="G48" s="409"/>
      <c r="H48" s="409"/>
      <c r="I48" s="409"/>
      <c r="J48" s="409"/>
      <c r="K48" s="279"/>
    </row>
    <row r="49" spans="2:11" s="1" customFormat="1" ht="15" customHeight="1">
      <c r="B49" s="282"/>
      <c r="C49" s="283"/>
      <c r="D49" s="283"/>
      <c r="E49" s="409" t="s">
        <v>448</v>
      </c>
      <c r="F49" s="409"/>
      <c r="G49" s="409"/>
      <c r="H49" s="409"/>
      <c r="I49" s="409"/>
      <c r="J49" s="409"/>
      <c r="K49" s="279"/>
    </row>
    <row r="50" spans="2:11" s="1" customFormat="1" ht="15" customHeight="1">
      <c r="B50" s="282"/>
      <c r="C50" s="283"/>
      <c r="D50" s="283"/>
      <c r="E50" s="409" t="s">
        <v>449</v>
      </c>
      <c r="F50" s="409"/>
      <c r="G50" s="409"/>
      <c r="H50" s="409"/>
      <c r="I50" s="409"/>
      <c r="J50" s="409"/>
      <c r="K50" s="279"/>
    </row>
    <row r="51" spans="2:11" s="1" customFormat="1" ht="15" customHeight="1">
      <c r="B51" s="282"/>
      <c r="C51" s="283"/>
      <c r="D51" s="409" t="s">
        <v>450</v>
      </c>
      <c r="E51" s="409"/>
      <c r="F51" s="409"/>
      <c r="G51" s="409"/>
      <c r="H51" s="409"/>
      <c r="I51" s="409"/>
      <c r="J51" s="409"/>
      <c r="K51" s="279"/>
    </row>
    <row r="52" spans="2:11" s="1" customFormat="1" ht="25.5" customHeight="1">
      <c r="B52" s="278"/>
      <c r="C52" s="410" t="s">
        <v>451</v>
      </c>
      <c r="D52" s="410"/>
      <c r="E52" s="410"/>
      <c r="F52" s="410"/>
      <c r="G52" s="410"/>
      <c r="H52" s="410"/>
      <c r="I52" s="410"/>
      <c r="J52" s="410"/>
      <c r="K52" s="279"/>
    </row>
    <row r="53" spans="2:11" s="1" customFormat="1" ht="5.25" customHeight="1">
      <c r="B53" s="278"/>
      <c r="C53" s="280"/>
      <c r="D53" s="280"/>
      <c r="E53" s="280"/>
      <c r="F53" s="280"/>
      <c r="G53" s="280"/>
      <c r="H53" s="280"/>
      <c r="I53" s="280"/>
      <c r="J53" s="280"/>
      <c r="K53" s="279"/>
    </row>
    <row r="54" spans="2:11" s="1" customFormat="1" ht="15" customHeight="1">
      <c r="B54" s="278"/>
      <c r="C54" s="409" t="s">
        <v>452</v>
      </c>
      <c r="D54" s="409"/>
      <c r="E54" s="409"/>
      <c r="F54" s="409"/>
      <c r="G54" s="409"/>
      <c r="H54" s="409"/>
      <c r="I54" s="409"/>
      <c r="J54" s="409"/>
      <c r="K54" s="279"/>
    </row>
    <row r="55" spans="2:11" s="1" customFormat="1" ht="15" customHeight="1">
      <c r="B55" s="278"/>
      <c r="C55" s="409" t="s">
        <v>453</v>
      </c>
      <c r="D55" s="409"/>
      <c r="E55" s="409"/>
      <c r="F55" s="409"/>
      <c r="G55" s="409"/>
      <c r="H55" s="409"/>
      <c r="I55" s="409"/>
      <c r="J55" s="409"/>
      <c r="K55" s="279"/>
    </row>
    <row r="56" spans="2:11" s="1" customFormat="1" ht="12.75" customHeight="1">
      <c r="B56" s="278"/>
      <c r="C56" s="281"/>
      <c r="D56" s="281"/>
      <c r="E56" s="281"/>
      <c r="F56" s="281"/>
      <c r="G56" s="281"/>
      <c r="H56" s="281"/>
      <c r="I56" s="281"/>
      <c r="J56" s="281"/>
      <c r="K56" s="279"/>
    </row>
    <row r="57" spans="2:11" s="1" customFormat="1" ht="15" customHeight="1">
      <c r="B57" s="278"/>
      <c r="C57" s="409" t="s">
        <v>454</v>
      </c>
      <c r="D57" s="409"/>
      <c r="E57" s="409"/>
      <c r="F57" s="409"/>
      <c r="G57" s="409"/>
      <c r="H57" s="409"/>
      <c r="I57" s="409"/>
      <c r="J57" s="409"/>
      <c r="K57" s="279"/>
    </row>
    <row r="58" spans="2:11" s="1" customFormat="1" ht="15" customHeight="1">
      <c r="B58" s="278"/>
      <c r="C58" s="283"/>
      <c r="D58" s="409" t="s">
        <v>455</v>
      </c>
      <c r="E58" s="409"/>
      <c r="F58" s="409"/>
      <c r="G58" s="409"/>
      <c r="H58" s="409"/>
      <c r="I58" s="409"/>
      <c r="J58" s="409"/>
      <c r="K58" s="279"/>
    </row>
    <row r="59" spans="2:11" s="1" customFormat="1" ht="15" customHeight="1">
      <c r="B59" s="278"/>
      <c r="C59" s="283"/>
      <c r="D59" s="409" t="s">
        <v>456</v>
      </c>
      <c r="E59" s="409"/>
      <c r="F59" s="409"/>
      <c r="G59" s="409"/>
      <c r="H59" s="409"/>
      <c r="I59" s="409"/>
      <c r="J59" s="409"/>
      <c r="K59" s="279"/>
    </row>
    <row r="60" spans="2:11" s="1" customFormat="1" ht="15" customHeight="1">
      <c r="B60" s="278"/>
      <c r="C60" s="283"/>
      <c r="D60" s="409" t="s">
        <v>457</v>
      </c>
      <c r="E60" s="409"/>
      <c r="F60" s="409"/>
      <c r="G60" s="409"/>
      <c r="H60" s="409"/>
      <c r="I60" s="409"/>
      <c r="J60" s="409"/>
      <c r="K60" s="279"/>
    </row>
    <row r="61" spans="2:11" s="1" customFormat="1" ht="15" customHeight="1">
      <c r="B61" s="278"/>
      <c r="C61" s="283"/>
      <c r="D61" s="409" t="s">
        <v>458</v>
      </c>
      <c r="E61" s="409"/>
      <c r="F61" s="409"/>
      <c r="G61" s="409"/>
      <c r="H61" s="409"/>
      <c r="I61" s="409"/>
      <c r="J61" s="409"/>
      <c r="K61" s="279"/>
    </row>
    <row r="62" spans="2:11" s="1" customFormat="1" ht="15" customHeight="1">
      <c r="B62" s="278"/>
      <c r="C62" s="283"/>
      <c r="D62" s="411" t="s">
        <v>459</v>
      </c>
      <c r="E62" s="411"/>
      <c r="F62" s="411"/>
      <c r="G62" s="411"/>
      <c r="H62" s="411"/>
      <c r="I62" s="411"/>
      <c r="J62" s="411"/>
      <c r="K62" s="279"/>
    </row>
    <row r="63" spans="2:11" s="1" customFormat="1" ht="15" customHeight="1">
      <c r="B63" s="278"/>
      <c r="C63" s="283"/>
      <c r="D63" s="409" t="s">
        <v>460</v>
      </c>
      <c r="E63" s="409"/>
      <c r="F63" s="409"/>
      <c r="G63" s="409"/>
      <c r="H63" s="409"/>
      <c r="I63" s="409"/>
      <c r="J63" s="409"/>
      <c r="K63" s="279"/>
    </row>
    <row r="64" spans="2:11" s="1" customFormat="1" ht="12.75" customHeight="1">
      <c r="B64" s="278"/>
      <c r="C64" s="283"/>
      <c r="D64" s="283"/>
      <c r="E64" s="286"/>
      <c r="F64" s="283"/>
      <c r="G64" s="283"/>
      <c r="H64" s="283"/>
      <c r="I64" s="283"/>
      <c r="J64" s="283"/>
      <c r="K64" s="279"/>
    </row>
    <row r="65" spans="2:11" s="1" customFormat="1" ht="15" customHeight="1">
      <c r="B65" s="278"/>
      <c r="C65" s="283"/>
      <c r="D65" s="409" t="s">
        <v>461</v>
      </c>
      <c r="E65" s="409"/>
      <c r="F65" s="409"/>
      <c r="G65" s="409"/>
      <c r="H65" s="409"/>
      <c r="I65" s="409"/>
      <c r="J65" s="409"/>
      <c r="K65" s="279"/>
    </row>
    <row r="66" spans="2:11" s="1" customFormat="1" ht="15" customHeight="1">
      <c r="B66" s="278"/>
      <c r="C66" s="283"/>
      <c r="D66" s="411" t="s">
        <v>462</v>
      </c>
      <c r="E66" s="411"/>
      <c r="F66" s="411"/>
      <c r="G66" s="411"/>
      <c r="H66" s="411"/>
      <c r="I66" s="411"/>
      <c r="J66" s="411"/>
      <c r="K66" s="279"/>
    </row>
    <row r="67" spans="2:11" s="1" customFormat="1" ht="15" customHeight="1">
      <c r="B67" s="278"/>
      <c r="C67" s="283"/>
      <c r="D67" s="409" t="s">
        <v>463</v>
      </c>
      <c r="E67" s="409"/>
      <c r="F67" s="409"/>
      <c r="G67" s="409"/>
      <c r="H67" s="409"/>
      <c r="I67" s="409"/>
      <c r="J67" s="409"/>
      <c r="K67" s="279"/>
    </row>
    <row r="68" spans="2:11" s="1" customFormat="1" ht="15" customHeight="1">
      <c r="B68" s="278"/>
      <c r="C68" s="283"/>
      <c r="D68" s="409" t="s">
        <v>464</v>
      </c>
      <c r="E68" s="409"/>
      <c r="F68" s="409"/>
      <c r="G68" s="409"/>
      <c r="H68" s="409"/>
      <c r="I68" s="409"/>
      <c r="J68" s="409"/>
      <c r="K68" s="279"/>
    </row>
    <row r="69" spans="2:11" s="1" customFormat="1" ht="15" customHeight="1">
      <c r="B69" s="278"/>
      <c r="C69" s="283"/>
      <c r="D69" s="409" t="s">
        <v>465</v>
      </c>
      <c r="E69" s="409"/>
      <c r="F69" s="409"/>
      <c r="G69" s="409"/>
      <c r="H69" s="409"/>
      <c r="I69" s="409"/>
      <c r="J69" s="409"/>
      <c r="K69" s="279"/>
    </row>
    <row r="70" spans="2:11" s="1" customFormat="1" ht="15" customHeight="1">
      <c r="B70" s="278"/>
      <c r="C70" s="283"/>
      <c r="D70" s="409" t="s">
        <v>466</v>
      </c>
      <c r="E70" s="409"/>
      <c r="F70" s="409"/>
      <c r="G70" s="409"/>
      <c r="H70" s="409"/>
      <c r="I70" s="409"/>
      <c r="J70" s="409"/>
      <c r="K70" s="279"/>
    </row>
    <row r="71" spans="2:11" s="1" customFormat="1" ht="12.75" customHeight="1">
      <c r="B71" s="287"/>
      <c r="C71" s="288"/>
      <c r="D71" s="288"/>
      <c r="E71" s="288"/>
      <c r="F71" s="288"/>
      <c r="G71" s="288"/>
      <c r="H71" s="288"/>
      <c r="I71" s="288"/>
      <c r="J71" s="288"/>
      <c r="K71" s="289"/>
    </row>
    <row r="72" spans="2:11" s="1" customFormat="1" ht="18.75" customHeight="1">
      <c r="B72" s="290"/>
      <c r="C72" s="290"/>
      <c r="D72" s="290"/>
      <c r="E72" s="290"/>
      <c r="F72" s="290"/>
      <c r="G72" s="290"/>
      <c r="H72" s="290"/>
      <c r="I72" s="290"/>
      <c r="J72" s="290"/>
      <c r="K72" s="291"/>
    </row>
    <row r="73" spans="2:11" s="1" customFormat="1" ht="18.75" customHeight="1">
      <c r="B73" s="291"/>
      <c r="C73" s="291"/>
      <c r="D73" s="291"/>
      <c r="E73" s="291"/>
      <c r="F73" s="291"/>
      <c r="G73" s="291"/>
      <c r="H73" s="291"/>
      <c r="I73" s="291"/>
      <c r="J73" s="291"/>
      <c r="K73" s="291"/>
    </row>
    <row r="74" spans="2:11" s="1" customFormat="1" ht="7.5" customHeight="1">
      <c r="B74" s="292"/>
      <c r="C74" s="293"/>
      <c r="D74" s="293"/>
      <c r="E74" s="293"/>
      <c r="F74" s="293"/>
      <c r="G74" s="293"/>
      <c r="H74" s="293"/>
      <c r="I74" s="293"/>
      <c r="J74" s="293"/>
      <c r="K74" s="294"/>
    </row>
    <row r="75" spans="2:11" s="1" customFormat="1" ht="45" customHeight="1">
      <c r="B75" s="295"/>
      <c r="C75" s="404" t="s">
        <v>467</v>
      </c>
      <c r="D75" s="404"/>
      <c r="E75" s="404"/>
      <c r="F75" s="404"/>
      <c r="G75" s="404"/>
      <c r="H75" s="404"/>
      <c r="I75" s="404"/>
      <c r="J75" s="404"/>
      <c r="K75" s="296"/>
    </row>
    <row r="76" spans="2:11" s="1" customFormat="1" ht="17.25" customHeight="1">
      <c r="B76" s="295"/>
      <c r="C76" s="297" t="s">
        <v>468</v>
      </c>
      <c r="D76" s="297"/>
      <c r="E76" s="297"/>
      <c r="F76" s="297" t="s">
        <v>469</v>
      </c>
      <c r="G76" s="298"/>
      <c r="H76" s="297" t="s">
        <v>53</v>
      </c>
      <c r="I76" s="297" t="s">
        <v>56</v>
      </c>
      <c r="J76" s="297" t="s">
        <v>470</v>
      </c>
      <c r="K76" s="296"/>
    </row>
    <row r="77" spans="2:11" s="1" customFormat="1" ht="17.25" customHeight="1">
      <c r="B77" s="295"/>
      <c r="C77" s="299" t="s">
        <v>471</v>
      </c>
      <c r="D77" s="299"/>
      <c r="E77" s="299"/>
      <c r="F77" s="300" t="s">
        <v>472</v>
      </c>
      <c r="G77" s="301"/>
      <c r="H77" s="299"/>
      <c r="I77" s="299"/>
      <c r="J77" s="299" t="s">
        <v>473</v>
      </c>
      <c r="K77" s="296"/>
    </row>
    <row r="78" spans="2:11" s="1" customFormat="1" ht="5.25" customHeight="1">
      <c r="B78" s="295"/>
      <c r="C78" s="302"/>
      <c r="D78" s="302"/>
      <c r="E78" s="302"/>
      <c r="F78" s="302"/>
      <c r="G78" s="303"/>
      <c r="H78" s="302"/>
      <c r="I78" s="302"/>
      <c r="J78" s="302"/>
      <c r="K78" s="296"/>
    </row>
    <row r="79" spans="2:11" s="1" customFormat="1" ht="15" customHeight="1">
      <c r="B79" s="295"/>
      <c r="C79" s="284" t="s">
        <v>52</v>
      </c>
      <c r="D79" s="302"/>
      <c r="E79" s="302"/>
      <c r="F79" s="304" t="s">
        <v>474</v>
      </c>
      <c r="G79" s="303"/>
      <c r="H79" s="284" t="s">
        <v>475</v>
      </c>
      <c r="I79" s="284" t="s">
        <v>476</v>
      </c>
      <c r="J79" s="284">
        <v>20</v>
      </c>
      <c r="K79" s="296"/>
    </row>
    <row r="80" spans="2:11" s="1" customFormat="1" ht="15" customHeight="1">
      <c r="B80" s="295"/>
      <c r="C80" s="284" t="s">
        <v>477</v>
      </c>
      <c r="D80" s="284"/>
      <c r="E80" s="284"/>
      <c r="F80" s="304" t="s">
        <v>474</v>
      </c>
      <c r="G80" s="303"/>
      <c r="H80" s="284" t="s">
        <v>478</v>
      </c>
      <c r="I80" s="284" t="s">
        <v>476</v>
      </c>
      <c r="J80" s="284">
        <v>120</v>
      </c>
      <c r="K80" s="296"/>
    </row>
    <row r="81" spans="2:11" s="1" customFormat="1" ht="15" customHeight="1">
      <c r="B81" s="305"/>
      <c r="C81" s="284" t="s">
        <v>479</v>
      </c>
      <c r="D81" s="284"/>
      <c r="E81" s="284"/>
      <c r="F81" s="304" t="s">
        <v>480</v>
      </c>
      <c r="G81" s="303"/>
      <c r="H81" s="284" t="s">
        <v>481</v>
      </c>
      <c r="I81" s="284" t="s">
        <v>476</v>
      </c>
      <c r="J81" s="284">
        <v>50</v>
      </c>
      <c r="K81" s="296"/>
    </row>
    <row r="82" spans="2:11" s="1" customFormat="1" ht="15" customHeight="1">
      <c r="B82" s="305"/>
      <c r="C82" s="284" t="s">
        <v>482</v>
      </c>
      <c r="D82" s="284"/>
      <c r="E82" s="284"/>
      <c r="F82" s="304" t="s">
        <v>474</v>
      </c>
      <c r="G82" s="303"/>
      <c r="H82" s="284" t="s">
        <v>483</v>
      </c>
      <c r="I82" s="284" t="s">
        <v>484</v>
      </c>
      <c r="J82" s="284"/>
      <c r="K82" s="296"/>
    </row>
    <row r="83" spans="2:11" s="1" customFormat="1" ht="15" customHeight="1">
      <c r="B83" s="305"/>
      <c r="C83" s="306" t="s">
        <v>485</v>
      </c>
      <c r="D83" s="306"/>
      <c r="E83" s="306"/>
      <c r="F83" s="307" t="s">
        <v>480</v>
      </c>
      <c r="G83" s="306"/>
      <c r="H83" s="306" t="s">
        <v>486</v>
      </c>
      <c r="I83" s="306" t="s">
        <v>476</v>
      </c>
      <c r="J83" s="306">
        <v>15</v>
      </c>
      <c r="K83" s="296"/>
    </row>
    <row r="84" spans="2:11" s="1" customFormat="1" ht="15" customHeight="1">
      <c r="B84" s="305"/>
      <c r="C84" s="306" t="s">
        <v>487</v>
      </c>
      <c r="D84" s="306"/>
      <c r="E84" s="306"/>
      <c r="F84" s="307" t="s">
        <v>480</v>
      </c>
      <c r="G84" s="306"/>
      <c r="H84" s="306" t="s">
        <v>488</v>
      </c>
      <c r="I84" s="306" t="s">
        <v>476</v>
      </c>
      <c r="J84" s="306">
        <v>15</v>
      </c>
      <c r="K84" s="296"/>
    </row>
    <row r="85" spans="2:11" s="1" customFormat="1" ht="15" customHeight="1">
      <c r="B85" s="305"/>
      <c r="C85" s="306" t="s">
        <v>489</v>
      </c>
      <c r="D85" s="306"/>
      <c r="E85" s="306"/>
      <c r="F85" s="307" t="s">
        <v>480</v>
      </c>
      <c r="G85" s="306"/>
      <c r="H85" s="306" t="s">
        <v>490</v>
      </c>
      <c r="I85" s="306" t="s">
        <v>476</v>
      </c>
      <c r="J85" s="306">
        <v>20</v>
      </c>
      <c r="K85" s="296"/>
    </row>
    <row r="86" spans="2:11" s="1" customFormat="1" ht="15" customHeight="1">
      <c r="B86" s="305"/>
      <c r="C86" s="306" t="s">
        <v>491</v>
      </c>
      <c r="D86" s="306"/>
      <c r="E86" s="306"/>
      <c r="F86" s="307" t="s">
        <v>480</v>
      </c>
      <c r="G86" s="306"/>
      <c r="H86" s="306" t="s">
        <v>492</v>
      </c>
      <c r="I86" s="306" t="s">
        <v>476</v>
      </c>
      <c r="J86" s="306">
        <v>20</v>
      </c>
      <c r="K86" s="296"/>
    </row>
    <row r="87" spans="2:11" s="1" customFormat="1" ht="15" customHeight="1">
      <c r="B87" s="305"/>
      <c r="C87" s="284" t="s">
        <v>493</v>
      </c>
      <c r="D87" s="284"/>
      <c r="E87" s="284"/>
      <c r="F87" s="304" t="s">
        <v>480</v>
      </c>
      <c r="G87" s="303"/>
      <c r="H87" s="284" t="s">
        <v>494</v>
      </c>
      <c r="I87" s="284" t="s">
        <v>476</v>
      </c>
      <c r="J87" s="284">
        <v>50</v>
      </c>
      <c r="K87" s="296"/>
    </row>
    <row r="88" spans="2:11" s="1" customFormat="1" ht="15" customHeight="1">
      <c r="B88" s="305"/>
      <c r="C88" s="284" t="s">
        <v>495</v>
      </c>
      <c r="D88" s="284"/>
      <c r="E88" s="284"/>
      <c r="F88" s="304" t="s">
        <v>480</v>
      </c>
      <c r="G88" s="303"/>
      <c r="H88" s="284" t="s">
        <v>496</v>
      </c>
      <c r="I88" s="284" t="s">
        <v>476</v>
      </c>
      <c r="J88" s="284">
        <v>20</v>
      </c>
      <c r="K88" s="296"/>
    </row>
    <row r="89" spans="2:11" s="1" customFormat="1" ht="15" customHeight="1">
      <c r="B89" s="305"/>
      <c r="C89" s="284" t="s">
        <v>497</v>
      </c>
      <c r="D89" s="284"/>
      <c r="E89" s="284"/>
      <c r="F89" s="304" t="s">
        <v>480</v>
      </c>
      <c r="G89" s="303"/>
      <c r="H89" s="284" t="s">
        <v>498</v>
      </c>
      <c r="I89" s="284" t="s">
        <v>476</v>
      </c>
      <c r="J89" s="284">
        <v>20</v>
      </c>
      <c r="K89" s="296"/>
    </row>
    <row r="90" spans="2:11" s="1" customFormat="1" ht="15" customHeight="1">
      <c r="B90" s="305"/>
      <c r="C90" s="284" t="s">
        <v>499</v>
      </c>
      <c r="D90" s="284"/>
      <c r="E90" s="284"/>
      <c r="F90" s="304" t="s">
        <v>480</v>
      </c>
      <c r="G90" s="303"/>
      <c r="H90" s="284" t="s">
        <v>500</v>
      </c>
      <c r="I90" s="284" t="s">
        <v>476</v>
      </c>
      <c r="J90" s="284">
        <v>50</v>
      </c>
      <c r="K90" s="296"/>
    </row>
    <row r="91" spans="2:11" s="1" customFormat="1" ht="15" customHeight="1">
      <c r="B91" s="305"/>
      <c r="C91" s="284" t="s">
        <v>501</v>
      </c>
      <c r="D91" s="284"/>
      <c r="E91" s="284"/>
      <c r="F91" s="304" t="s">
        <v>480</v>
      </c>
      <c r="G91" s="303"/>
      <c r="H91" s="284" t="s">
        <v>501</v>
      </c>
      <c r="I91" s="284" t="s">
        <v>476</v>
      </c>
      <c r="J91" s="284">
        <v>50</v>
      </c>
      <c r="K91" s="296"/>
    </row>
    <row r="92" spans="2:11" s="1" customFormat="1" ht="15" customHeight="1">
      <c r="B92" s="305"/>
      <c r="C92" s="284" t="s">
        <v>502</v>
      </c>
      <c r="D92" s="284"/>
      <c r="E92" s="284"/>
      <c r="F92" s="304" t="s">
        <v>480</v>
      </c>
      <c r="G92" s="303"/>
      <c r="H92" s="284" t="s">
        <v>503</v>
      </c>
      <c r="I92" s="284" t="s">
        <v>476</v>
      </c>
      <c r="J92" s="284">
        <v>255</v>
      </c>
      <c r="K92" s="296"/>
    </row>
    <row r="93" spans="2:11" s="1" customFormat="1" ht="15" customHeight="1">
      <c r="B93" s="305"/>
      <c r="C93" s="284" t="s">
        <v>504</v>
      </c>
      <c r="D93" s="284"/>
      <c r="E93" s="284"/>
      <c r="F93" s="304" t="s">
        <v>474</v>
      </c>
      <c r="G93" s="303"/>
      <c r="H93" s="284" t="s">
        <v>505</v>
      </c>
      <c r="I93" s="284" t="s">
        <v>506</v>
      </c>
      <c r="J93" s="284"/>
      <c r="K93" s="296"/>
    </row>
    <row r="94" spans="2:11" s="1" customFormat="1" ht="15" customHeight="1">
      <c r="B94" s="305"/>
      <c r="C94" s="284" t="s">
        <v>507</v>
      </c>
      <c r="D94" s="284"/>
      <c r="E94" s="284"/>
      <c r="F94" s="304" t="s">
        <v>474</v>
      </c>
      <c r="G94" s="303"/>
      <c r="H94" s="284" t="s">
        <v>508</v>
      </c>
      <c r="I94" s="284" t="s">
        <v>509</v>
      </c>
      <c r="J94" s="284"/>
      <c r="K94" s="296"/>
    </row>
    <row r="95" spans="2:11" s="1" customFormat="1" ht="15" customHeight="1">
      <c r="B95" s="305"/>
      <c r="C95" s="284" t="s">
        <v>510</v>
      </c>
      <c r="D95" s="284"/>
      <c r="E95" s="284"/>
      <c r="F95" s="304" t="s">
        <v>474</v>
      </c>
      <c r="G95" s="303"/>
      <c r="H95" s="284" t="s">
        <v>510</v>
      </c>
      <c r="I95" s="284" t="s">
        <v>509</v>
      </c>
      <c r="J95" s="284"/>
      <c r="K95" s="296"/>
    </row>
    <row r="96" spans="2:11" s="1" customFormat="1" ht="15" customHeight="1">
      <c r="B96" s="305"/>
      <c r="C96" s="284" t="s">
        <v>37</v>
      </c>
      <c r="D96" s="284"/>
      <c r="E96" s="284"/>
      <c r="F96" s="304" t="s">
        <v>474</v>
      </c>
      <c r="G96" s="303"/>
      <c r="H96" s="284" t="s">
        <v>511</v>
      </c>
      <c r="I96" s="284" t="s">
        <v>509</v>
      </c>
      <c r="J96" s="284"/>
      <c r="K96" s="296"/>
    </row>
    <row r="97" spans="2:11" s="1" customFormat="1" ht="15" customHeight="1">
      <c r="B97" s="305"/>
      <c r="C97" s="284" t="s">
        <v>47</v>
      </c>
      <c r="D97" s="284"/>
      <c r="E97" s="284"/>
      <c r="F97" s="304" t="s">
        <v>474</v>
      </c>
      <c r="G97" s="303"/>
      <c r="H97" s="284" t="s">
        <v>512</v>
      </c>
      <c r="I97" s="284" t="s">
        <v>509</v>
      </c>
      <c r="J97" s="284"/>
      <c r="K97" s="296"/>
    </row>
    <row r="98" spans="2:11" s="1" customFormat="1" ht="15" customHeight="1">
      <c r="B98" s="308"/>
      <c r="C98" s="309"/>
      <c r="D98" s="309"/>
      <c r="E98" s="309"/>
      <c r="F98" s="309"/>
      <c r="G98" s="309"/>
      <c r="H98" s="309"/>
      <c r="I98" s="309"/>
      <c r="J98" s="309"/>
      <c r="K98" s="310"/>
    </row>
    <row r="99" spans="2:11" s="1" customFormat="1" ht="18.75" customHeight="1">
      <c r="B99" s="311"/>
      <c r="C99" s="312"/>
      <c r="D99" s="312"/>
      <c r="E99" s="312"/>
      <c r="F99" s="312"/>
      <c r="G99" s="312"/>
      <c r="H99" s="312"/>
      <c r="I99" s="312"/>
      <c r="J99" s="312"/>
      <c r="K99" s="311"/>
    </row>
    <row r="100" spans="2:11" s="1" customFormat="1" ht="18.75" customHeight="1">
      <c r="B100" s="291"/>
      <c r="C100" s="291"/>
      <c r="D100" s="291"/>
      <c r="E100" s="291"/>
      <c r="F100" s="291"/>
      <c r="G100" s="291"/>
      <c r="H100" s="291"/>
      <c r="I100" s="291"/>
      <c r="J100" s="291"/>
      <c r="K100" s="291"/>
    </row>
    <row r="101" spans="2:11" s="1" customFormat="1" ht="7.5" customHeight="1">
      <c r="B101" s="292"/>
      <c r="C101" s="293"/>
      <c r="D101" s="293"/>
      <c r="E101" s="293"/>
      <c r="F101" s="293"/>
      <c r="G101" s="293"/>
      <c r="H101" s="293"/>
      <c r="I101" s="293"/>
      <c r="J101" s="293"/>
      <c r="K101" s="294"/>
    </row>
    <row r="102" spans="2:11" s="1" customFormat="1" ht="45" customHeight="1">
      <c r="B102" s="295"/>
      <c r="C102" s="404" t="s">
        <v>513</v>
      </c>
      <c r="D102" s="404"/>
      <c r="E102" s="404"/>
      <c r="F102" s="404"/>
      <c r="G102" s="404"/>
      <c r="H102" s="404"/>
      <c r="I102" s="404"/>
      <c r="J102" s="404"/>
      <c r="K102" s="296"/>
    </row>
    <row r="103" spans="2:11" s="1" customFormat="1" ht="17.25" customHeight="1">
      <c r="B103" s="295"/>
      <c r="C103" s="297" t="s">
        <v>468</v>
      </c>
      <c r="D103" s="297"/>
      <c r="E103" s="297"/>
      <c r="F103" s="297" t="s">
        <v>469</v>
      </c>
      <c r="G103" s="298"/>
      <c r="H103" s="297" t="s">
        <v>53</v>
      </c>
      <c r="I103" s="297" t="s">
        <v>56</v>
      </c>
      <c r="J103" s="297" t="s">
        <v>470</v>
      </c>
      <c r="K103" s="296"/>
    </row>
    <row r="104" spans="2:11" s="1" customFormat="1" ht="17.25" customHeight="1">
      <c r="B104" s="295"/>
      <c r="C104" s="299" t="s">
        <v>471</v>
      </c>
      <c r="D104" s="299"/>
      <c r="E104" s="299"/>
      <c r="F104" s="300" t="s">
        <v>472</v>
      </c>
      <c r="G104" s="301"/>
      <c r="H104" s="299"/>
      <c r="I104" s="299"/>
      <c r="J104" s="299" t="s">
        <v>473</v>
      </c>
      <c r="K104" s="296"/>
    </row>
    <row r="105" spans="2:11" s="1" customFormat="1" ht="5.25" customHeight="1">
      <c r="B105" s="295"/>
      <c r="C105" s="297"/>
      <c r="D105" s="297"/>
      <c r="E105" s="297"/>
      <c r="F105" s="297"/>
      <c r="G105" s="313"/>
      <c r="H105" s="297"/>
      <c r="I105" s="297"/>
      <c r="J105" s="297"/>
      <c r="K105" s="296"/>
    </row>
    <row r="106" spans="2:11" s="1" customFormat="1" ht="15" customHeight="1">
      <c r="B106" s="295"/>
      <c r="C106" s="284" t="s">
        <v>52</v>
      </c>
      <c r="D106" s="302"/>
      <c r="E106" s="302"/>
      <c r="F106" s="304" t="s">
        <v>474</v>
      </c>
      <c r="G106" s="313"/>
      <c r="H106" s="284" t="s">
        <v>514</v>
      </c>
      <c r="I106" s="284" t="s">
        <v>476</v>
      </c>
      <c r="J106" s="284">
        <v>20</v>
      </c>
      <c r="K106" s="296"/>
    </row>
    <row r="107" spans="2:11" s="1" customFormat="1" ht="15" customHeight="1">
      <c r="B107" s="295"/>
      <c r="C107" s="284" t="s">
        <v>477</v>
      </c>
      <c r="D107" s="284"/>
      <c r="E107" s="284"/>
      <c r="F107" s="304" t="s">
        <v>474</v>
      </c>
      <c r="G107" s="284"/>
      <c r="H107" s="284" t="s">
        <v>514</v>
      </c>
      <c r="I107" s="284" t="s">
        <v>476</v>
      </c>
      <c r="J107" s="284">
        <v>120</v>
      </c>
      <c r="K107" s="296"/>
    </row>
    <row r="108" spans="2:11" s="1" customFormat="1" ht="15" customHeight="1">
      <c r="B108" s="305"/>
      <c r="C108" s="284" t="s">
        <v>479</v>
      </c>
      <c r="D108" s="284"/>
      <c r="E108" s="284"/>
      <c r="F108" s="304" t="s">
        <v>480</v>
      </c>
      <c r="G108" s="284"/>
      <c r="H108" s="284" t="s">
        <v>514</v>
      </c>
      <c r="I108" s="284" t="s">
        <v>476</v>
      </c>
      <c r="J108" s="284">
        <v>50</v>
      </c>
      <c r="K108" s="296"/>
    </row>
    <row r="109" spans="2:11" s="1" customFormat="1" ht="15" customHeight="1">
      <c r="B109" s="305"/>
      <c r="C109" s="284" t="s">
        <v>482</v>
      </c>
      <c r="D109" s="284"/>
      <c r="E109" s="284"/>
      <c r="F109" s="304" t="s">
        <v>474</v>
      </c>
      <c r="G109" s="284"/>
      <c r="H109" s="284" t="s">
        <v>514</v>
      </c>
      <c r="I109" s="284" t="s">
        <v>484</v>
      </c>
      <c r="J109" s="284"/>
      <c r="K109" s="296"/>
    </row>
    <row r="110" spans="2:11" s="1" customFormat="1" ht="15" customHeight="1">
      <c r="B110" s="305"/>
      <c r="C110" s="284" t="s">
        <v>493</v>
      </c>
      <c r="D110" s="284"/>
      <c r="E110" s="284"/>
      <c r="F110" s="304" t="s">
        <v>480</v>
      </c>
      <c r="G110" s="284"/>
      <c r="H110" s="284" t="s">
        <v>514</v>
      </c>
      <c r="I110" s="284" t="s">
        <v>476</v>
      </c>
      <c r="J110" s="284">
        <v>50</v>
      </c>
      <c r="K110" s="296"/>
    </row>
    <row r="111" spans="2:11" s="1" customFormat="1" ht="15" customHeight="1">
      <c r="B111" s="305"/>
      <c r="C111" s="284" t="s">
        <v>501</v>
      </c>
      <c r="D111" s="284"/>
      <c r="E111" s="284"/>
      <c r="F111" s="304" t="s">
        <v>480</v>
      </c>
      <c r="G111" s="284"/>
      <c r="H111" s="284" t="s">
        <v>514</v>
      </c>
      <c r="I111" s="284" t="s">
        <v>476</v>
      </c>
      <c r="J111" s="284">
        <v>50</v>
      </c>
      <c r="K111" s="296"/>
    </row>
    <row r="112" spans="2:11" s="1" customFormat="1" ht="15" customHeight="1">
      <c r="B112" s="305"/>
      <c r="C112" s="284" t="s">
        <v>499</v>
      </c>
      <c r="D112" s="284"/>
      <c r="E112" s="284"/>
      <c r="F112" s="304" t="s">
        <v>480</v>
      </c>
      <c r="G112" s="284"/>
      <c r="H112" s="284" t="s">
        <v>514</v>
      </c>
      <c r="I112" s="284" t="s">
        <v>476</v>
      </c>
      <c r="J112" s="284">
        <v>50</v>
      </c>
      <c r="K112" s="296"/>
    </row>
    <row r="113" spans="2:11" s="1" customFormat="1" ht="15" customHeight="1">
      <c r="B113" s="305"/>
      <c r="C113" s="284" t="s">
        <v>52</v>
      </c>
      <c r="D113" s="284"/>
      <c r="E113" s="284"/>
      <c r="F113" s="304" t="s">
        <v>474</v>
      </c>
      <c r="G113" s="284"/>
      <c r="H113" s="284" t="s">
        <v>515</v>
      </c>
      <c r="I113" s="284" t="s">
        <v>476</v>
      </c>
      <c r="J113" s="284">
        <v>20</v>
      </c>
      <c r="K113" s="296"/>
    </row>
    <row r="114" spans="2:11" s="1" customFormat="1" ht="15" customHeight="1">
      <c r="B114" s="305"/>
      <c r="C114" s="284" t="s">
        <v>516</v>
      </c>
      <c r="D114" s="284"/>
      <c r="E114" s="284"/>
      <c r="F114" s="304" t="s">
        <v>474</v>
      </c>
      <c r="G114" s="284"/>
      <c r="H114" s="284" t="s">
        <v>517</v>
      </c>
      <c r="I114" s="284" t="s">
        <v>476</v>
      </c>
      <c r="J114" s="284">
        <v>120</v>
      </c>
      <c r="K114" s="296"/>
    </row>
    <row r="115" spans="2:11" s="1" customFormat="1" ht="15" customHeight="1">
      <c r="B115" s="305"/>
      <c r="C115" s="284" t="s">
        <v>37</v>
      </c>
      <c r="D115" s="284"/>
      <c r="E115" s="284"/>
      <c r="F115" s="304" t="s">
        <v>474</v>
      </c>
      <c r="G115" s="284"/>
      <c r="H115" s="284" t="s">
        <v>518</v>
      </c>
      <c r="I115" s="284" t="s">
        <v>509</v>
      </c>
      <c r="J115" s="284"/>
      <c r="K115" s="296"/>
    </row>
    <row r="116" spans="2:11" s="1" customFormat="1" ht="15" customHeight="1">
      <c r="B116" s="305"/>
      <c r="C116" s="284" t="s">
        <v>47</v>
      </c>
      <c r="D116" s="284"/>
      <c r="E116" s="284"/>
      <c r="F116" s="304" t="s">
        <v>474</v>
      </c>
      <c r="G116" s="284"/>
      <c r="H116" s="284" t="s">
        <v>519</v>
      </c>
      <c r="I116" s="284" t="s">
        <v>509</v>
      </c>
      <c r="J116" s="284"/>
      <c r="K116" s="296"/>
    </row>
    <row r="117" spans="2:11" s="1" customFormat="1" ht="15" customHeight="1">
      <c r="B117" s="305"/>
      <c r="C117" s="284" t="s">
        <v>56</v>
      </c>
      <c r="D117" s="284"/>
      <c r="E117" s="284"/>
      <c r="F117" s="304" t="s">
        <v>474</v>
      </c>
      <c r="G117" s="284"/>
      <c r="H117" s="284" t="s">
        <v>520</v>
      </c>
      <c r="I117" s="284" t="s">
        <v>521</v>
      </c>
      <c r="J117" s="284"/>
      <c r="K117" s="296"/>
    </row>
    <row r="118" spans="2:11" s="1" customFormat="1" ht="15" customHeight="1">
      <c r="B118" s="308"/>
      <c r="C118" s="314"/>
      <c r="D118" s="314"/>
      <c r="E118" s="314"/>
      <c r="F118" s="314"/>
      <c r="G118" s="314"/>
      <c r="H118" s="314"/>
      <c r="I118" s="314"/>
      <c r="J118" s="314"/>
      <c r="K118" s="310"/>
    </row>
    <row r="119" spans="2:11" s="1" customFormat="1" ht="18.75" customHeight="1">
      <c r="B119" s="315"/>
      <c r="C119" s="281"/>
      <c r="D119" s="281"/>
      <c r="E119" s="281"/>
      <c r="F119" s="316"/>
      <c r="G119" s="281"/>
      <c r="H119" s="281"/>
      <c r="I119" s="281"/>
      <c r="J119" s="281"/>
      <c r="K119" s="315"/>
    </row>
    <row r="120" spans="2:11" s="1" customFormat="1" ht="18.75" customHeight="1">
      <c r="B120" s="291"/>
      <c r="C120" s="291"/>
      <c r="D120" s="291"/>
      <c r="E120" s="291"/>
      <c r="F120" s="291"/>
      <c r="G120" s="291"/>
      <c r="H120" s="291"/>
      <c r="I120" s="291"/>
      <c r="J120" s="291"/>
      <c r="K120" s="291"/>
    </row>
    <row r="121" spans="2:11" s="1" customFormat="1" ht="7.5" customHeight="1">
      <c r="B121" s="317"/>
      <c r="C121" s="318"/>
      <c r="D121" s="318"/>
      <c r="E121" s="318"/>
      <c r="F121" s="318"/>
      <c r="G121" s="318"/>
      <c r="H121" s="318"/>
      <c r="I121" s="318"/>
      <c r="J121" s="318"/>
      <c r="K121" s="319"/>
    </row>
    <row r="122" spans="2:11" s="1" customFormat="1" ht="45" customHeight="1">
      <c r="B122" s="320"/>
      <c r="C122" s="405" t="s">
        <v>522</v>
      </c>
      <c r="D122" s="405"/>
      <c r="E122" s="405"/>
      <c r="F122" s="405"/>
      <c r="G122" s="405"/>
      <c r="H122" s="405"/>
      <c r="I122" s="405"/>
      <c r="J122" s="405"/>
      <c r="K122" s="321"/>
    </row>
    <row r="123" spans="2:11" s="1" customFormat="1" ht="17.25" customHeight="1">
      <c r="B123" s="322"/>
      <c r="C123" s="297" t="s">
        <v>468</v>
      </c>
      <c r="D123" s="297"/>
      <c r="E123" s="297"/>
      <c r="F123" s="297" t="s">
        <v>469</v>
      </c>
      <c r="G123" s="298"/>
      <c r="H123" s="297" t="s">
        <v>53</v>
      </c>
      <c r="I123" s="297" t="s">
        <v>56</v>
      </c>
      <c r="J123" s="297" t="s">
        <v>470</v>
      </c>
      <c r="K123" s="323"/>
    </row>
    <row r="124" spans="2:11" s="1" customFormat="1" ht="17.25" customHeight="1">
      <c r="B124" s="322"/>
      <c r="C124" s="299" t="s">
        <v>471</v>
      </c>
      <c r="D124" s="299"/>
      <c r="E124" s="299"/>
      <c r="F124" s="300" t="s">
        <v>472</v>
      </c>
      <c r="G124" s="301"/>
      <c r="H124" s="299"/>
      <c r="I124" s="299"/>
      <c r="J124" s="299" t="s">
        <v>473</v>
      </c>
      <c r="K124" s="323"/>
    </row>
    <row r="125" spans="2:11" s="1" customFormat="1" ht="5.25" customHeight="1">
      <c r="B125" s="324"/>
      <c r="C125" s="302"/>
      <c r="D125" s="302"/>
      <c r="E125" s="302"/>
      <c r="F125" s="302"/>
      <c r="G125" s="284"/>
      <c r="H125" s="302"/>
      <c r="I125" s="302"/>
      <c r="J125" s="302"/>
      <c r="K125" s="325"/>
    </row>
    <row r="126" spans="2:11" s="1" customFormat="1" ht="15" customHeight="1">
      <c r="B126" s="324"/>
      <c r="C126" s="284" t="s">
        <v>477</v>
      </c>
      <c r="D126" s="302"/>
      <c r="E126" s="302"/>
      <c r="F126" s="304" t="s">
        <v>474</v>
      </c>
      <c r="G126" s="284"/>
      <c r="H126" s="284" t="s">
        <v>514</v>
      </c>
      <c r="I126" s="284" t="s">
        <v>476</v>
      </c>
      <c r="J126" s="284">
        <v>120</v>
      </c>
      <c r="K126" s="326"/>
    </row>
    <row r="127" spans="2:11" s="1" customFormat="1" ht="15" customHeight="1">
      <c r="B127" s="324"/>
      <c r="C127" s="284" t="s">
        <v>523</v>
      </c>
      <c r="D127" s="284"/>
      <c r="E127" s="284"/>
      <c r="F127" s="304" t="s">
        <v>474</v>
      </c>
      <c r="G127" s="284"/>
      <c r="H127" s="284" t="s">
        <v>524</v>
      </c>
      <c r="I127" s="284" t="s">
        <v>476</v>
      </c>
      <c r="J127" s="284" t="s">
        <v>525</v>
      </c>
      <c r="K127" s="326"/>
    </row>
    <row r="128" spans="2:11" s="1" customFormat="1" ht="15" customHeight="1">
      <c r="B128" s="324"/>
      <c r="C128" s="284" t="s">
        <v>82</v>
      </c>
      <c r="D128" s="284"/>
      <c r="E128" s="284"/>
      <c r="F128" s="304" t="s">
        <v>474</v>
      </c>
      <c r="G128" s="284"/>
      <c r="H128" s="284" t="s">
        <v>526</v>
      </c>
      <c r="I128" s="284" t="s">
        <v>476</v>
      </c>
      <c r="J128" s="284" t="s">
        <v>525</v>
      </c>
      <c r="K128" s="326"/>
    </row>
    <row r="129" spans="2:11" s="1" customFormat="1" ht="15" customHeight="1">
      <c r="B129" s="324"/>
      <c r="C129" s="284" t="s">
        <v>485</v>
      </c>
      <c r="D129" s="284"/>
      <c r="E129" s="284"/>
      <c r="F129" s="304" t="s">
        <v>480</v>
      </c>
      <c r="G129" s="284"/>
      <c r="H129" s="284" t="s">
        <v>486</v>
      </c>
      <c r="I129" s="284" t="s">
        <v>476</v>
      </c>
      <c r="J129" s="284">
        <v>15</v>
      </c>
      <c r="K129" s="326"/>
    </row>
    <row r="130" spans="2:11" s="1" customFormat="1" ht="15" customHeight="1">
      <c r="B130" s="324"/>
      <c r="C130" s="306" t="s">
        <v>487</v>
      </c>
      <c r="D130" s="306"/>
      <c r="E130" s="306"/>
      <c r="F130" s="307" t="s">
        <v>480</v>
      </c>
      <c r="G130" s="306"/>
      <c r="H130" s="306" t="s">
        <v>488</v>
      </c>
      <c r="I130" s="306" t="s">
        <v>476</v>
      </c>
      <c r="J130" s="306">
        <v>15</v>
      </c>
      <c r="K130" s="326"/>
    </row>
    <row r="131" spans="2:11" s="1" customFormat="1" ht="15" customHeight="1">
      <c r="B131" s="324"/>
      <c r="C131" s="306" t="s">
        <v>489</v>
      </c>
      <c r="D131" s="306"/>
      <c r="E131" s="306"/>
      <c r="F131" s="307" t="s">
        <v>480</v>
      </c>
      <c r="G131" s="306"/>
      <c r="H131" s="306" t="s">
        <v>490</v>
      </c>
      <c r="I131" s="306" t="s">
        <v>476</v>
      </c>
      <c r="J131" s="306">
        <v>20</v>
      </c>
      <c r="K131" s="326"/>
    </row>
    <row r="132" spans="2:11" s="1" customFormat="1" ht="15" customHeight="1">
      <c r="B132" s="324"/>
      <c r="C132" s="306" t="s">
        <v>491</v>
      </c>
      <c r="D132" s="306"/>
      <c r="E132" s="306"/>
      <c r="F132" s="307" t="s">
        <v>480</v>
      </c>
      <c r="G132" s="306"/>
      <c r="H132" s="306" t="s">
        <v>492</v>
      </c>
      <c r="I132" s="306" t="s">
        <v>476</v>
      </c>
      <c r="J132" s="306">
        <v>20</v>
      </c>
      <c r="K132" s="326"/>
    </row>
    <row r="133" spans="2:11" s="1" customFormat="1" ht="15" customHeight="1">
      <c r="B133" s="324"/>
      <c r="C133" s="284" t="s">
        <v>479</v>
      </c>
      <c r="D133" s="284"/>
      <c r="E133" s="284"/>
      <c r="F133" s="304" t="s">
        <v>480</v>
      </c>
      <c r="G133" s="284"/>
      <c r="H133" s="284" t="s">
        <v>514</v>
      </c>
      <c r="I133" s="284" t="s">
        <v>476</v>
      </c>
      <c r="J133" s="284">
        <v>50</v>
      </c>
      <c r="K133" s="326"/>
    </row>
    <row r="134" spans="2:11" s="1" customFormat="1" ht="15" customHeight="1">
      <c r="B134" s="324"/>
      <c r="C134" s="284" t="s">
        <v>493</v>
      </c>
      <c r="D134" s="284"/>
      <c r="E134" s="284"/>
      <c r="F134" s="304" t="s">
        <v>480</v>
      </c>
      <c r="G134" s="284"/>
      <c r="H134" s="284" t="s">
        <v>514</v>
      </c>
      <c r="I134" s="284" t="s">
        <v>476</v>
      </c>
      <c r="J134" s="284">
        <v>50</v>
      </c>
      <c r="K134" s="326"/>
    </row>
    <row r="135" spans="2:11" s="1" customFormat="1" ht="15" customHeight="1">
      <c r="B135" s="324"/>
      <c r="C135" s="284" t="s">
        <v>499</v>
      </c>
      <c r="D135" s="284"/>
      <c r="E135" s="284"/>
      <c r="F135" s="304" t="s">
        <v>480</v>
      </c>
      <c r="G135" s="284"/>
      <c r="H135" s="284" t="s">
        <v>514</v>
      </c>
      <c r="I135" s="284" t="s">
        <v>476</v>
      </c>
      <c r="J135" s="284">
        <v>50</v>
      </c>
      <c r="K135" s="326"/>
    </row>
    <row r="136" spans="2:11" s="1" customFormat="1" ht="15" customHeight="1">
      <c r="B136" s="324"/>
      <c r="C136" s="284" t="s">
        <v>501</v>
      </c>
      <c r="D136" s="284"/>
      <c r="E136" s="284"/>
      <c r="F136" s="304" t="s">
        <v>480</v>
      </c>
      <c r="G136" s="284"/>
      <c r="H136" s="284" t="s">
        <v>514</v>
      </c>
      <c r="I136" s="284" t="s">
        <v>476</v>
      </c>
      <c r="J136" s="284">
        <v>50</v>
      </c>
      <c r="K136" s="326"/>
    </row>
    <row r="137" spans="2:11" s="1" customFormat="1" ht="15" customHeight="1">
      <c r="B137" s="324"/>
      <c r="C137" s="284" t="s">
        <v>502</v>
      </c>
      <c r="D137" s="284"/>
      <c r="E137" s="284"/>
      <c r="F137" s="304" t="s">
        <v>480</v>
      </c>
      <c r="G137" s="284"/>
      <c r="H137" s="284" t="s">
        <v>527</v>
      </c>
      <c r="I137" s="284" t="s">
        <v>476</v>
      </c>
      <c r="J137" s="284">
        <v>255</v>
      </c>
      <c r="K137" s="326"/>
    </row>
    <row r="138" spans="2:11" s="1" customFormat="1" ht="15" customHeight="1">
      <c r="B138" s="324"/>
      <c r="C138" s="284" t="s">
        <v>504</v>
      </c>
      <c r="D138" s="284"/>
      <c r="E138" s="284"/>
      <c r="F138" s="304" t="s">
        <v>474</v>
      </c>
      <c r="G138" s="284"/>
      <c r="H138" s="284" t="s">
        <v>528</v>
      </c>
      <c r="I138" s="284" t="s">
        <v>506</v>
      </c>
      <c r="J138" s="284"/>
      <c r="K138" s="326"/>
    </row>
    <row r="139" spans="2:11" s="1" customFormat="1" ht="15" customHeight="1">
      <c r="B139" s="324"/>
      <c r="C139" s="284" t="s">
        <v>507</v>
      </c>
      <c r="D139" s="284"/>
      <c r="E139" s="284"/>
      <c r="F139" s="304" t="s">
        <v>474</v>
      </c>
      <c r="G139" s="284"/>
      <c r="H139" s="284" t="s">
        <v>529</v>
      </c>
      <c r="I139" s="284" t="s">
        <v>509</v>
      </c>
      <c r="J139" s="284"/>
      <c r="K139" s="326"/>
    </row>
    <row r="140" spans="2:11" s="1" customFormat="1" ht="15" customHeight="1">
      <c r="B140" s="324"/>
      <c r="C140" s="284" t="s">
        <v>510</v>
      </c>
      <c r="D140" s="284"/>
      <c r="E140" s="284"/>
      <c r="F140" s="304" t="s">
        <v>474</v>
      </c>
      <c r="G140" s="284"/>
      <c r="H140" s="284" t="s">
        <v>510</v>
      </c>
      <c r="I140" s="284" t="s">
        <v>509</v>
      </c>
      <c r="J140" s="284"/>
      <c r="K140" s="326"/>
    </row>
    <row r="141" spans="2:11" s="1" customFormat="1" ht="15" customHeight="1">
      <c r="B141" s="324"/>
      <c r="C141" s="284" t="s">
        <v>37</v>
      </c>
      <c r="D141" s="284"/>
      <c r="E141" s="284"/>
      <c r="F141" s="304" t="s">
        <v>474</v>
      </c>
      <c r="G141" s="284"/>
      <c r="H141" s="284" t="s">
        <v>530</v>
      </c>
      <c r="I141" s="284" t="s">
        <v>509</v>
      </c>
      <c r="J141" s="284"/>
      <c r="K141" s="326"/>
    </row>
    <row r="142" spans="2:11" s="1" customFormat="1" ht="15" customHeight="1">
      <c r="B142" s="324"/>
      <c r="C142" s="284" t="s">
        <v>531</v>
      </c>
      <c r="D142" s="284"/>
      <c r="E142" s="284"/>
      <c r="F142" s="304" t="s">
        <v>474</v>
      </c>
      <c r="G142" s="284"/>
      <c r="H142" s="284" t="s">
        <v>532</v>
      </c>
      <c r="I142" s="284" t="s">
        <v>509</v>
      </c>
      <c r="J142" s="284"/>
      <c r="K142" s="326"/>
    </row>
    <row r="143" spans="2:11" s="1" customFormat="1" ht="15" customHeight="1">
      <c r="B143" s="327"/>
      <c r="C143" s="328"/>
      <c r="D143" s="328"/>
      <c r="E143" s="328"/>
      <c r="F143" s="328"/>
      <c r="G143" s="328"/>
      <c r="H143" s="328"/>
      <c r="I143" s="328"/>
      <c r="J143" s="328"/>
      <c r="K143" s="329"/>
    </row>
    <row r="144" spans="2:11" s="1" customFormat="1" ht="18.75" customHeight="1">
      <c r="B144" s="281"/>
      <c r="C144" s="281"/>
      <c r="D144" s="281"/>
      <c r="E144" s="281"/>
      <c r="F144" s="316"/>
      <c r="G144" s="281"/>
      <c r="H144" s="281"/>
      <c r="I144" s="281"/>
      <c r="J144" s="281"/>
      <c r="K144" s="281"/>
    </row>
    <row r="145" spans="2:11" s="1" customFormat="1" ht="18.75" customHeight="1">
      <c r="B145" s="291"/>
      <c r="C145" s="291"/>
      <c r="D145" s="291"/>
      <c r="E145" s="291"/>
      <c r="F145" s="291"/>
      <c r="G145" s="291"/>
      <c r="H145" s="291"/>
      <c r="I145" s="291"/>
      <c r="J145" s="291"/>
      <c r="K145" s="291"/>
    </row>
    <row r="146" spans="2:11" s="1" customFormat="1" ht="7.5" customHeight="1">
      <c r="B146" s="292"/>
      <c r="C146" s="293"/>
      <c r="D146" s="293"/>
      <c r="E146" s="293"/>
      <c r="F146" s="293"/>
      <c r="G146" s="293"/>
      <c r="H146" s="293"/>
      <c r="I146" s="293"/>
      <c r="J146" s="293"/>
      <c r="K146" s="294"/>
    </row>
    <row r="147" spans="2:11" s="1" customFormat="1" ht="45" customHeight="1">
      <c r="B147" s="295"/>
      <c r="C147" s="404" t="s">
        <v>533</v>
      </c>
      <c r="D147" s="404"/>
      <c r="E147" s="404"/>
      <c r="F147" s="404"/>
      <c r="G147" s="404"/>
      <c r="H147" s="404"/>
      <c r="I147" s="404"/>
      <c r="J147" s="404"/>
      <c r="K147" s="296"/>
    </row>
    <row r="148" spans="2:11" s="1" customFormat="1" ht="17.25" customHeight="1">
      <c r="B148" s="295"/>
      <c r="C148" s="297" t="s">
        <v>468</v>
      </c>
      <c r="D148" s="297"/>
      <c r="E148" s="297"/>
      <c r="F148" s="297" t="s">
        <v>469</v>
      </c>
      <c r="G148" s="298"/>
      <c r="H148" s="297" t="s">
        <v>53</v>
      </c>
      <c r="I148" s="297" t="s">
        <v>56</v>
      </c>
      <c r="J148" s="297" t="s">
        <v>470</v>
      </c>
      <c r="K148" s="296"/>
    </row>
    <row r="149" spans="2:11" s="1" customFormat="1" ht="17.25" customHeight="1">
      <c r="B149" s="295"/>
      <c r="C149" s="299" t="s">
        <v>471</v>
      </c>
      <c r="D149" s="299"/>
      <c r="E149" s="299"/>
      <c r="F149" s="300" t="s">
        <v>472</v>
      </c>
      <c r="G149" s="301"/>
      <c r="H149" s="299"/>
      <c r="I149" s="299"/>
      <c r="J149" s="299" t="s">
        <v>473</v>
      </c>
      <c r="K149" s="296"/>
    </row>
    <row r="150" spans="2:11" s="1" customFormat="1" ht="5.25" customHeight="1">
      <c r="B150" s="305"/>
      <c r="C150" s="302"/>
      <c r="D150" s="302"/>
      <c r="E150" s="302"/>
      <c r="F150" s="302"/>
      <c r="G150" s="303"/>
      <c r="H150" s="302"/>
      <c r="I150" s="302"/>
      <c r="J150" s="302"/>
      <c r="K150" s="326"/>
    </row>
    <row r="151" spans="2:11" s="1" customFormat="1" ht="15" customHeight="1">
      <c r="B151" s="305"/>
      <c r="C151" s="330" t="s">
        <v>477</v>
      </c>
      <c r="D151" s="284"/>
      <c r="E151" s="284"/>
      <c r="F151" s="331" t="s">
        <v>474</v>
      </c>
      <c r="G151" s="284"/>
      <c r="H151" s="330" t="s">
        <v>514</v>
      </c>
      <c r="I151" s="330" t="s">
        <v>476</v>
      </c>
      <c r="J151" s="330">
        <v>120</v>
      </c>
      <c r="K151" s="326"/>
    </row>
    <row r="152" spans="2:11" s="1" customFormat="1" ht="15" customHeight="1">
      <c r="B152" s="305"/>
      <c r="C152" s="330" t="s">
        <v>523</v>
      </c>
      <c r="D152" s="284"/>
      <c r="E152" s="284"/>
      <c r="F152" s="331" t="s">
        <v>474</v>
      </c>
      <c r="G152" s="284"/>
      <c r="H152" s="330" t="s">
        <v>534</v>
      </c>
      <c r="I152" s="330" t="s">
        <v>476</v>
      </c>
      <c r="J152" s="330" t="s">
        <v>525</v>
      </c>
      <c r="K152" s="326"/>
    </row>
    <row r="153" spans="2:11" s="1" customFormat="1" ht="15" customHeight="1">
      <c r="B153" s="305"/>
      <c r="C153" s="330" t="s">
        <v>82</v>
      </c>
      <c r="D153" s="284"/>
      <c r="E153" s="284"/>
      <c r="F153" s="331" t="s">
        <v>474</v>
      </c>
      <c r="G153" s="284"/>
      <c r="H153" s="330" t="s">
        <v>535</v>
      </c>
      <c r="I153" s="330" t="s">
        <v>476</v>
      </c>
      <c r="J153" s="330" t="s">
        <v>525</v>
      </c>
      <c r="K153" s="326"/>
    </row>
    <row r="154" spans="2:11" s="1" customFormat="1" ht="15" customHeight="1">
      <c r="B154" s="305"/>
      <c r="C154" s="330" t="s">
        <v>479</v>
      </c>
      <c r="D154" s="284"/>
      <c r="E154" s="284"/>
      <c r="F154" s="331" t="s">
        <v>480</v>
      </c>
      <c r="G154" s="284"/>
      <c r="H154" s="330" t="s">
        <v>514</v>
      </c>
      <c r="I154" s="330" t="s">
        <v>476</v>
      </c>
      <c r="J154" s="330">
        <v>50</v>
      </c>
      <c r="K154" s="326"/>
    </row>
    <row r="155" spans="2:11" s="1" customFormat="1" ht="15" customHeight="1">
      <c r="B155" s="305"/>
      <c r="C155" s="330" t="s">
        <v>482</v>
      </c>
      <c r="D155" s="284"/>
      <c r="E155" s="284"/>
      <c r="F155" s="331" t="s">
        <v>474</v>
      </c>
      <c r="G155" s="284"/>
      <c r="H155" s="330" t="s">
        <v>514</v>
      </c>
      <c r="I155" s="330" t="s">
        <v>484</v>
      </c>
      <c r="J155" s="330"/>
      <c r="K155" s="326"/>
    </row>
    <row r="156" spans="2:11" s="1" customFormat="1" ht="15" customHeight="1">
      <c r="B156" s="305"/>
      <c r="C156" s="330" t="s">
        <v>493</v>
      </c>
      <c r="D156" s="284"/>
      <c r="E156" s="284"/>
      <c r="F156" s="331" t="s">
        <v>480</v>
      </c>
      <c r="G156" s="284"/>
      <c r="H156" s="330" t="s">
        <v>514</v>
      </c>
      <c r="I156" s="330" t="s">
        <v>476</v>
      </c>
      <c r="J156" s="330">
        <v>50</v>
      </c>
      <c r="K156" s="326"/>
    </row>
    <row r="157" spans="2:11" s="1" customFormat="1" ht="15" customHeight="1">
      <c r="B157" s="305"/>
      <c r="C157" s="330" t="s">
        <v>501</v>
      </c>
      <c r="D157" s="284"/>
      <c r="E157" s="284"/>
      <c r="F157" s="331" t="s">
        <v>480</v>
      </c>
      <c r="G157" s="284"/>
      <c r="H157" s="330" t="s">
        <v>514</v>
      </c>
      <c r="I157" s="330" t="s">
        <v>476</v>
      </c>
      <c r="J157" s="330">
        <v>50</v>
      </c>
      <c r="K157" s="326"/>
    </row>
    <row r="158" spans="2:11" s="1" customFormat="1" ht="15" customHeight="1">
      <c r="B158" s="305"/>
      <c r="C158" s="330" t="s">
        <v>499</v>
      </c>
      <c r="D158" s="284"/>
      <c r="E158" s="284"/>
      <c r="F158" s="331" t="s">
        <v>480</v>
      </c>
      <c r="G158" s="284"/>
      <c r="H158" s="330" t="s">
        <v>514</v>
      </c>
      <c r="I158" s="330" t="s">
        <v>476</v>
      </c>
      <c r="J158" s="330">
        <v>50</v>
      </c>
      <c r="K158" s="326"/>
    </row>
    <row r="159" spans="2:11" s="1" customFormat="1" ht="15" customHeight="1">
      <c r="B159" s="305"/>
      <c r="C159" s="330" t="s">
        <v>94</v>
      </c>
      <c r="D159" s="284"/>
      <c r="E159" s="284"/>
      <c r="F159" s="331" t="s">
        <v>474</v>
      </c>
      <c r="G159" s="284"/>
      <c r="H159" s="330" t="s">
        <v>536</v>
      </c>
      <c r="I159" s="330" t="s">
        <v>476</v>
      </c>
      <c r="J159" s="330" t="s">
        <v>537</v>
      </c>
      <c r="K159" s="326"/>
    </row>
    <row r="160" spans="2:11" s="1" customFormat="1" ht="15" customHeight="1">
      <c r="B160" s="305"/>
      <c r="C160" s="330" t="s">
        <v>538</v>
      </c>
      <c r="D160" s="284"/>
      <c r="E160" s="284"/>
      <c r="F160" s="331" t="s">
        <v>474</v>
      </c>
      <c r="G160" s="284"/>
      <c r="H160" s="330" t="s">
        <v>539</v>
      </c>
      <c r="I160" s="330" t="s">
        <v>509</v>
      </c>
      <c r="J160" s="330"/>
      <c r="K160" s="326"/>
    </row>
    <row r="161" spans="2:11" s="1" customFormat="1" ht="15" customHeight="1">
      <c r="B161" s="332"/>
      <c r="C161" s="314"/>
      <c r="D161" s="314"/>
      <c r="E161" s="314"/>
      <c r="F161" s="314"/>
      <c r="G161" s="314"/>
      <c r="H161" s="314"/>
      <c r="I161" s="314"/>
      <c r="J161" s="314"/>
      <c r="K161" s="333"/>
    </row>
    <row r="162" spans="2:11" s="1" customFormat="1" ht="18.75" customHeight="1">
      <c r="B162" s="281"/>
      <c r="C162" s="284"/>
      <c r="D162" s="284"/>
      <c r="E162" s="284"/>
      <c r="F162" s="304"/>
      <c r="G162" s="284"/>
      <c r="H162" s="284"/>
      <c r="I162" s="284"/>
      <c r="J162" s="284"/>
      <c r="K162" s="281"/>
    </row>
    <row r="163" spans="2:11" s="1" customFormat="1" ht="18.75" customHeight="1">
      <c r="B163" s="291"/>
      <c r="C163" s="291"/>
      <c r="D163" s="291"/>
      <c r="E163" s="291"/>
      <c r="F163" s="291"/>
      <c r="G163" s="291"/>
      <c r="H163" s="291"/>
      <c r="I163" s="291"/>
      <c r="J163" s="291"/>
      <c r="K163" s="291"/>
    </row>
    <row r="164" spans="2:11" s="1" customFormat="1" ht="7.5" customHeight="1">
      <c r="B164" s="273"/>
      <c r="C164" s="274"/>
      <c r="D164" s="274"/>
      <c r="E164" s="274"/>
      <c r="F164" s="274"/>
      <c r="G164" s="274"/>
      <c r="H164" s="274"/>
      <c r="I164" s="274"/>
      <c r="J164" s="274"/>
      <c r="K164" s="275"/>
    </row>
    <row r="165" spans="2:11" s="1" customFormat="1" ht="45" customHeight="1">
      <c r="B165" s="276"/>
      <c r="C165" s="405" t="s">
        <v>540</v>
      </c>
      <c r="D165" s="405"/>
      <c r="E165" s="405"/>
      <c r="F165" s="405"/>
      <c r="G165" s="405"/>
      <c r="H165" s="405"/>
      <c r="I165" s="405"/>
      <c r="J165" s="405"/>
      <c r="K165" s="277"/>
    </row>
    <row r="166" spans="2:11" s="1" customFormat="1" ht="17.25" customHeight="1">
      <c r="B166" s="276"/>
      <c r="C166" s="297" t="s">
        <v>468</v>
      </c>
      <c r="D166" s="297"/>
      <c r="E166" s="297"/>
      <c r="F166" s="297" t="s">
        <v>469</v>
      </c>
      <c r="G166" s="334"/>
      <c r="H166" s="335" t="s">
        <v>53</v>
      </c>
      <c r="I166" s="335" t="s">
        <v>56</v>
      </c>
      <c r="J166" s="297" t="s">
        <v>470</v>
      </c>
      <c r="K166" s="277"/>
    </row>
    <row r="167" spans="2:11" s="1" customFormat="1" ht="17.25" customHeight="1">
      <c r="B167" s="278"/>
      <c r="C167" s="299" t="s">
        <v>471</v>
      </c>
      <c r="D167" s="299"/>
      <c r="E167" s="299"/>
      <c r="F167" s="300" t="s">
        <v>472</v>
      </c>
      <c r="G167" s="336"/>
      <c r="H167" s="337"/>
      <c r="I167" s="337"/>
      <c r="J167" s="299" t="s">
        <v>473</v>
      </c>
      <c r="K167" s="279"/>
    </row>
    <row r="168" spans="2:11" s="1" customFormat="1" ht="5.25" customHeight="1">
      <c r="B168" s="305"/>
      <c r="C168" s="302"/>
      <c r="D168" s="302"/>
      <c r="E168" s="302"/>
      <c r="F168" s="302"/>
      <c r="G168" s="303"/>
      <c r="H168" s="302"/>
      <c r="I168" s="302"/>
      <c r="J168" s="302"/>
      <c r="K168" s="326"/>
    </row>
    <row r="169" spans="2:11" s="1" customFormat="1" ht="15" customHeight="1">
      <c r="B169" s="305"/>
      <c r="C169" s="284" t="s">
        <v>477</v>
      </c>
      <c r="D169" s="284"/>
      <c r="E169" s="284"/>
      <c r="F169" s="304" t="s">
        <v>474</v>
      </c>
      <c r="G169" s="284"/>
      <c r="H169" s="284" t="s">
        <v>514</v>
      </c>
      <c r="I169" s="284" t="s">
        <v>476</v>
      </c>
      <c r="J169" s="284">
        <v>120</v>
      </c>
      <c r="K169" s="326"/>
    </row>
    <row r="170" spans="2:11" s="1" customFormat="1" ht="15" customHeight="1">
      <c r="B170" s="305"/>
      <c r="C170" s="284" t="s">
        <v>523</v>
      </c>
      <c r="D170" s="284"/>
      <c r="E170" s="284"/>
      <c r="F170" s="304" t="s">
        <v>474</v>
      </c>
      <c r="G170" s="284"/>
      <c r="H170" s="284" t="s">
        <v>524</v>
      </c>
      <c r="I170" s="284" t="s">
        <v>476</v>
      </c>
      <c r="J170" s="284" t="s">
        <v>525</v>
      </c>
      <c r="K170" s="326"/>
    </row>
    <row r="171" spans="2:11" s="1" customFormat="1" ht="15" customHeight="1">
      <c r="B171" s="305"/>
      <c r="C171" s="284" t="s">
        <v>82</v>
      </c>
      <c r="D171" s="284"/>
      <c r="E171" s="284"/>
      <c r="F171" s="304" t="s">
        <v>474</v>
      </c>
      <c r="G171" s="284"/>
      <c r="H171" s="284" t="s">
        <v>541</v>
      </c>
      <c r="I171" s="284" t="s">
        <v>476</v>
      </c>
      <c r="J171" s="284" t="s">
        <v>525</v>
      </c>
      <c r="K171" s="326"/>
    </row>
    <row r="172" spans="2:11" s="1" customFormat="1" ht="15" customHeight="1">
      <c r="B172" s="305"/>
      <c r="C172" s="284" t="s">
        <v>479</v>
      </c>
      <c r="D172" s="284"/>
      <c r="E172" s="284"/>
      <c r="F172" s="304" t="s">
        <v>480</v>
      </c>
      <c r="G172" s="284"/>
      <c r="H172" s="284" t="s">
        <v>541</v>
      </c>
      <c r="I172" s="284" t="s">
        <v>476</v>
      </c>
      <c r="J172" s="284">
        <v>50</v>
      </c>
      <c r="K172" s="326"/>
    </row>
    <row r="173" spans="2:11" s="1" customFormat="1" ht="15" customHeight="1">
      <c r="B173" s="305"/>
      <c r="C173" s="284" t="s">
        <v>482</v>
      </c>
      <c r="D173" s="284"/>
      <c r="E173" s="284"/>
      <c r="F173" s="304" t="s">
        <v>474</v>
      </c>
      <c r="G173" s="284"/>
      <c r="H173" s="284" t="s">
        <v>541</v>
      </c>
      <c r="I173" s="284" t="s">
        <v>484</v>
      </c>
      <c r="J173" s="284"/>
      <c r="K173" s="326"/>
    </row>
    <row r="174" spans="2:11" s="1" customFormat="1" ht="15" customHeight="1">
      <c r="B174" s="305"/>
      <c r="C174" s="284" t="s">
        <v>493</v>
      </c>
      <c r="D174" s="284"/>
      <c r="E174" s="284"/>
      <c r="F174" s="304" t="s">
        <v>480</v>
      </c>
      <c r="G174" s="284"/>
      <c r="H174" s="284" t="s">
        <v>541</v>
      </c>
      <c r="I174" s="284" t="s">
        <v>476</v>
      </c>
      <c r="J174" s="284">
        <v>50</v>
      </c>
      <c r="K174" s="326"/>
    </row>
    <row r="175" spans="2:11" s="1" customFormat="1" ht="15" customHeight="1">
      <c r="B175" s="305"/>
      <c r="C175" s="284" t="s">
        <v>501</v>
      </c>
      <c r="D175" s="284"/>
      <c r="E175" s="284"/>
      <c r="F175" s="304" t="s">
        <v>480</v>
      </c>
      <c r="G175" s="284"/>
      <c r="H175" s="284" t="s">
        <v>541</v>
      </c>
      <c r="I175" s="284" t="s">
        <v>476</v>
      </c>
      <c r="J175" s="284">
        <v>50</v>
      </c>
      <c r="K175" s="326"/>
    </row>
    <row r="176" spans="2:11" s="1" customFormat="1" ht="15" customHeight="1">
      <c r="B176" s="305"/>
      <c r="C176" s="284" t="s">
        <v>499</v>
      </c>
      <c r="D176" s="284"/>
      <c r="E176" s="284"/>
      <c r="F176" s="304" t="s">
        <v>480</v>
      </c>
      <c r="G176" s="284"/>
      <c r="H176" s="284" t="s">
        <v>541</v>
      </c>
      <c r="I176" s="284" t="s">
        <v>476</v>
      </c>
      <c r="J176" s="284">
        <v>50</v>
      </c>
      <c r="K176" s="326"/>
    </row>
    <row r="177" spans="2:11" s="1" customFormat="1" ht="15" customHeight="1">
      <c r="B177" s="305"/>
      <c r="C177" s="284" t="s">
        <v>111</v>
      </c>
      <c r="D177" s="284"/>
      <c r="E177" s="284"/>
      <c r="F177" s="304" t="s">
        <v>474</v>
      </c>
      <c r="G177" s="284"/>
      <c r="H177" s="284" t="s">
        <v>542</v>
      </c>
      <c r="I177" s="284" t="s">
        <v>543</v>
      </c>
      <c r="J177" s="284"/>
      <c r="K177" s="326"/>
    </row>
    <row r="178" spans="2:11" s="1" customFormat="1" ht="15" customHeight="1">
      <c r="B178" s="305"/>
      <c r="C178" s="284" t="s">
        <v>56</v>
      </c>
      <c r="D178" s="284"/>
      <c r="E178" s="284"/>
      <c r="F178" s="304" t="s">
        <v>474</v>
      </c>
      <c r="G178" s="284"/>
      <c r="H178" s="284" t="s">
        <v>544</v>
      </c>
      <c r="I178" s="284" t="s">
        <v>545</v>
      </c>
      <c r="J178" s="284">
        <v>1</v>
      </c>
      <c r="K178" s="326"/>
    </row>
    <row r="179" spans="2:11" s="1" customFormat="1" ht="15" customHeight="1">
      <c r="B179" s="305"/>
      <c r="C179" s="284" t="s">
        <v>52</v>
      </c>
      <c r="D179" s="284"/>
      <c r="E179" s="284"/>
      <c r="F179" s="304" t="s">
        <v>474</v>
      </c>
      <c r="G179" s="284"/>
      <c r="H179" s="284" t="s">
        <v>546</v>
      </c>
      <c r="I179" s="284" t="s">
        <v>476</v>
      </c>
      <c r="J179" s="284">
        <v>20</v>
      </c>
      <c r="K179" s="326"/>
    </row>
    <row r="180" spans="2:11" s="1" customFormat="1" ht="15" customHeight="1">
      <c r="B180" s="305"/>
      <c r="C180" s="284" t="s">
        <v>53</v>
      </c>
      <c r="D180" s="284"/>
      <c r="E180" s="284"/>
      <c r="F180" s="304" t="s">
        <v>474</v>
      </c>
      <c r="G180" s="284"/>
      <c r="H180" s="284" t="s">
        <v>547</v>
      </c>
      <c r="I180" s="284" t="s">
        <v>476</v>
      </c>
      <c r="J180" s="284">
        <v>255</v>
      </c>
      <c r="K180" s="326"/>
    </row>
    <row r="181" spans="2:11" s="1" customFormat="1" ht="15" customHeight="1">
      <c r="B181" s="305"/>
      <c r="C181" s="284" t="s">
        <v>112</v>
      </c>
      <c r="D181" s="284"/>
      <c r="E181" s="284"/>
      <c r="F181" s="304" t="s">
        <v>474</v>
      </c>
      <c r="G181" s="284"/>
      <c r="H181" s="284" t="s">
        <v>438</v>
      </c>
      <c r="I181" s="284" t="s">
        <v>476</v>
      </c>
      <c r="J181" s="284">
        <v>10</v>
      </c>
      <c r="K181" s="326"/>
    </row>
    <row r="182" spans="2:11" s="1" customFormat="1" ht="15" customHeight="1">
      <c r="B182" s="305"/>
      <c r="C182" s="284" t="s">
        <v>113</v>
      </c>
      <c r="D182" s="284"/>
      <c r="E182" s="284"/>
      <c r="F182" s="304" t="s">
        <v>474</v>
      </c>
      <c r="G182" s="284"/>
      <c r="H182" s="284" t="s">
        <v>548</v>
      </c>
      <c r="I182" s="284" t="s">
        <v>509</v>
      </c>
      <c r="J182" s="284"/>
      <c r="K182" s="326"/>
    </row>
    <row r="183" spans="2:11" s="1" customFormat="1" ht="15" customHeight="1">
      <c r="B183" s="305"/>
      <c r="C183" s="284" t="s">
        <v>549</v>
      </c>
      <c r="D183" s="284"/>
      <c r="E183" s="284"/>
      <c r="F183" s="304" t="s">
        <v>474</v>
      </c>
      <c r="G183" s="284"/>
      <c r="H183" s="284" t="s">
        <v>550</v>
      </c>
      <c r="I183" s="284" t="s">
        <v>509</v>
      </c>
      <c r="J183" s="284"/>
      <c r="K183" s="326"/>
    </row>
    <row r="184" spans="2:11" s="1" customFormat="1" ht="15" customHeight="1">
      <c r="B184" s="305"/>
      <c r="C184" s="284" t="s">
        <v>538</v>
      </c>
      <c r="D184" s="284"/>
      <c r="E184" s="284"/>
      <c r="F184" s="304" t="s">
        <v>474</v>
      </c>
      <c r="G184" s="284"/>
      <c r="H184" s="284" t="s">
        <v>551</v>
      </c>
      <c r="I184" s="284" t="s">
        <v>509</v>
      </c>
      <c r="J184" s="284"/>
      <c r="K184" s="326"/>
    </row>
    <row r="185" spans="2:11" s="1" customFormat="1" ht="15" customHeight="1">
      <c r="B185" s="305"/>
      <c r="C185" s="284" t="s">
        <v>115</v>
      </c>
      <c r="D185" s="284"/>
      <c r="E185" s="284"/>
      <c r="F185" s="304" t="s">
        <v>480</v>
      </c>
      <c r="G185" s="284"/>
      <c r="H185" s="284" t="s">
        <v>552</v>
      </c>
      <c r="I185" s="284" t="s">
        <v>476</v>
      </c>
      <c r="J185" s="284">
        <v>50</v>
      </c>
      <c r="K185" s="326"/>
    </row>
    <row r="186" spans="2:11" s="1" customFormat="1" ht="15" customHeight="1">
      <c r="B186" s="305"/>
      <c r="C186" s="284" t="s">
        <v>553</v>
      </c>
      <c r="D186" s="284"/>
      <c r="E186" s="284"/>
      <c r="F186" s="304" t="s">
        <v>480</v>
      </c>
      <c r="G186" s="284"/>
      <c r="H186" s="284" t="s">
        <v>554</v>
      </c>
      <c r="I186" s="284" t="s">
        <v>555</v>
      </c>
      <c r="J186" s="284"/>
      <c r="K186" s="326"/>
    </row>
    <row r="187" spans="2:11" s="1" customFormat="1" ht="15" customHeight="1">
      <c r="B187" s="305"/>
      <c r="C187" s="284" t="s">
        <v>556</v>
      </c>
      <c r="D187" s="284"/>
      <c r="E187" s="284"/>
      <c r="F187" s="304" t="s">
        <v>480</v>
      </c>
      <c r="G187" s="284"/>
      <c r="H187" s="284" t="s">
        <v>557</v>
      </c>
      <c r="I187" s="284" t="s">
        <v>555</v>
      </c>
      <c r="J187" s="284"/>
      <c r="K187" s="326"/>
    </row>
    <row r="188" spans="2:11" s="1" customFormat="1" ht="15" customHeight="1">
      <c r="B188" s="305"/>
      <c r="C188" s="284" t="s">
        <v>558</v>
      </c>
      <c r="D188" s="284"/>
      <c r="E188" s="284"/>
      <c r="F188" s="304" t="s">
        <v>480</v>
      </c>
      <c r="G188" s="284"/>
      <c r="H188" s="284" t="s">
        <v>559</v>
      </c>
      <c r="I188" s="284" t="s">
        <v>555</v>
      </c>
      <c r="J188" s="284"/>
      <c r="K188" s="326"/>
    </row>
    <row r="189" spans="2:11" s="1" customFormat="1" ht="15" customHeight="1">
      <c r="B189" s="305"/>
      <c r="C189" s="338" t="s">
        <v>560</v>
      </c>
      <c r="D189" s="284"/>
      <c r="E189" s="284"/>
      <c r="F189" s="304" t="s">
        <v>480</v>
      </c>
      <c r="G189" s="284"/>
      <c r="H189" s="284" t="s">
        <v>561</v>
      </c>
      <c r="I189" s="284" t="s">
        <v>562</v>
      </c>
      <c r="J189" s="339" t="s">
        <v>563</v>
      </c>
      <c r="K189" s="326"/>
    </row>
    <row r="190" spans="2:11" s="1" customFormat="1" ht="15" customHeight="1">
      <c r="B190" s="305"/>
      <c r="C190" s="290" t="s">
        <v>41</v>
      </c>
      <c r="D190" s="284"/>
      <c r="E190" s="284"/>
      <c r="F190" s="304" t="s">
        <v>474</v>
      </c>
      <c r="G190" s="284"/>
      <c r="H190" s="281" t="s">
        <v>564</v>
      </c>
      <c r="I190" s="284" t="s">
        <v>565</v>
      </c>
      <c r="J190" s="284"/>
      <c r="K190" s="326"/>
    </row>
    <row r="191" spans="2:11" s="1" customFormat="1" ht="15" customHeight="1">
      <c r="B191" s="305"/>
      <c r="C191" s="290" t="s">
        <v>566</v>
      </c>
      <c r="D191" s="284"/>
      <c r="E191" s="284"/>
      <c r="F191" s="304" t="s">
        <v>474</v>
      </c>
      <c r="G191" s="284"/>
      <c r="H191" s="284" t="s">
        <v>567</v>
      </c>
      <c r="I191" s="284" t="s">
        <v>509</v>
      </c>
      <c r="J191" s="284"/>
      <c r="K191" s="326"/>
    </row>
    <row r="192" spans="2:11" s="1" customFormat="1" ht="15" customHeight="1">
      <c r="B192" s="305"/>
      <c r="C192" s="290" t="s">
        <v>568</v>
      </c>
      <c r="D192" s="284"/>
      <c r="E192" s="284"/>
      <c r="F192" s="304" t="s">
        <v>474</v>
      </c>
      <c r="G192" s="284"/>
      <c r="H192" s="284" t="s">
        <v>569</v>
      </c>
      <c r="I192" s="284" t="s">
        <v>509</v>
      </c>
      <c r="J192" s="284"/>
      <c r="K192" s="326"/>
    </row>
    <row r="193" spans="2:11" s="1" customFormat="1" ht="15" customHeight="1">
      <c r="B193" s="305"/>
      <c r="C193" s="290" t="s">
        <v>570</v>
      </c>
      <c r="D193" s="284"/>
      <c r="E193" s="284"/>
      <c r="F193" s="304" t="s">
        <v>480</v>
      </c>
      <c r="G193" s="284"/>
      <c r="H193" s="284" t="s">
        <v>571</v>
      </c>
      <c r="I193" s="284" t="s">
        <v>509</v>
      </c>
      <c r="J193" s="284"/>
      <c r="K193" s="326"/>
    </row>
    <row r="194" spans="2:11" s="1" customFormat="1" ht="15" customHeight="1">
      <c r="B194" s="332"/>
      <c r="C194" s="340"/>
      <c r="D194" s="314"/>
      <c r="E194" s="314"/>
      <c r="F194" s="314"/>
      <c r="G194" s="314"/>
      <c r="H194" s="314"/>
      <c r="I194" s="314"/>
      <c r="J194" s="314"/>
      <c r="K194" s="333"/>
    </row>
    <row r="195" spans="2:11" s="1" customFormat="1" ht="18.75" customHeight="1">
      <c r="B195" s="281"/>
      <c r="C195" s="284"/>
      <c r="D195" s="284"/>
      <c r="E195" s="284"/>
      <c r="F195" s="304"/>
      <c r="G195" s="284"/>
      <c r="H195" s="284"/>
      <c r="I195" s="284"/>
      <c r="J195" s="284"/>
      <c r="K195" s="281"/>
    </row>
    <row r="196" spans="2:11" s="1" customFormat="1" ht="18.75" customHeight="1">
      <c r="B196" s="281"/>
      <c r="C196" s="284"/>
      <c r="D196" s="284"/>
      <c r="E196" s="284"/>
      <c r="F196" s="304"/>
      <c r="G196" s="284"/>
      <c r="H196" s="284"/>
      <c r="I196" s="284"/>
      <c r="J196" s="284"/>
      <c r="K196" s="281"/>
    </row>
    <row r="197" spans="2:11" s="1" customFormat="1" ht="18.75" customHeight="1">
      <c r="B197" s="291"/>
      <c r="C197" s="291"/>
      <c r="D197" s="291"/>
      <c r="E197" s="291"/>
      <c r="F197" s="291"/>
      <c r="G197" s="291"/>
      <c r="H197" s="291"/>
      <c r="I197" s="291"/>
      <c r="J197" s="291"/>
      <c r="K197" s="291"/>
    </row>
    <row r="198" spans="2:11" s="1" customFormat="1" ht="13.5">
      <c r="B198" s="273"/>
      <c r="C198" s="274"/>
      <c r="D198" s="274"/>
      <c r="E198" s="274"/>
      <c r="F198" s="274"/>
      <c r="G198" s="274"/>
      <c r="H198" s="274"/>
      <c r="I198" s="274"/>
      <c r="J198" s="274"/>
      <c r="K198" s="275"/>
    </row>
    <row r="199" spans="2:11" s="1" customFormat="1" ht="21">
      <c r="B199" s="276"/>
      <c r="C199" s="405" t="s">
        <v>572</v>
      </c>
      <c r="D199" s="405"/>
      <c r="E199" s="405"/>
      <c r="F199" s="405"/>
      <c r="G199" s="405"/>
      <c r="H199" s="405"/>
      <c r="I199" s="405"/>
      <c r="J199" s="405"/>
      <c r="K199" s="277"/>
    </row>
    <row r="200" spans="2:11" s="1" customFormat="1" ht="25.5" customHeight="1">
      <c r="B200" s="276"/>
      <c r="C200" s="341" t="s">
        <v>573</v>
      </c>
      <c r="D200" s="341"/>
      <c r="E200" s="341"/>
      <c r="F200" s="341" t="s">
        <v>574</v>
      </c>
      <c r="G200" s="342"/>
      <c r="H200" s="406" t="s">
        <v>575</v>
      </c>
      <c r="I200" s="406"/>
      <c r="J200" s="406"/>
      <c r="K200" s="277"/>
    </row>
    <row r="201" spans="2:11" s="1" customFormat="1" ht="5.25" customHeight="1">
      <c r="B201" s="305"/>
      <c r="C201" s="302"/>
      <c r="D201" s="302"/>
      <c r="E201" s="302"/>
      <c r="F201" s="302"/>
      <c r="G201" s="284"/>
      <c r="H201" s="302"/>
      <c r="I201" s="302"/>
      <c r="J201" s="302"/>
      <c r="K201" s="326"/>
    </row>
    <row r="202" spans="2:11" s="1" customFormat="1" ht="15" customHeight="1">
      <c r="B202" s="305"/>
      <c r="C202" s="284" t="s">
        <v>565</v>
      </c>
      <c r="D202" s="284"/>
      <c r="E202" s="284"/>
      <c r="F202" s="304" t="s">
        <v>42</v>
      </c>
      <c r="G202" s="284"/>
      <c r="H202" s="407" t="s">
        <v>576</v>
      </c>
      <c r="I202" s="407"/>
      <c r="J202" s="407"/>
      <c r="K202" s="326"/>
    </row>
    <row r="203" spans="2:11" s="1" customFormat="1" ht="15" customHeight="1">
      <c r="B203" s="305"/>
      <c r="C203" s="311"/>
      <c r="D203" s="284"/>
      <c r="E203" s="284"/>
      <c r="F203" s="304" t="s">
        <v>43</v>
      </c>
      <c r="G203" s="284"/>
      <c r="H203" s="407" t="s">
        <v>577</v>
      </c>
      <c r="I203" s="407"/>
      <c r="J203" s="407"/>
      <c r="K203" s="326"/>
    </row>
    <row r="204" spans="2:11" s="1" customFormat="1" ht="15" customHeight="1">
      <c r="B204" s="305"/>
      <c r="C204" s="311"/>
      <c r="D204" s="284"/>
      <c r="E204" s="284"/>
      <c r="F204" s="304" t="s">
        <v>46</v>
      </c>
      <c r="G204" s="284"/>
      <c r="H204" s="407" t="s">
        <v>578</v>
      </c>
      <c r="I204" s="407"/>
      <c r="J204" s="407"/>
      <c r="K204" s="326"/>
    </row>
    <row r="205" spans="2:11" s="1" customFormat="1" ht="15" customHeight="1">
      <c r="B205" s="305"/>
      <c r="C205" s="284"/>
      <c r="D205" s="284"/>
      <c r="E205" s="284"/>
      <c r="F205" s="304" t="s">
        <v>44</v>
      </c>
      <c r="G205" s="284"/>
      <c r="H205" s="407" t="s">
        <v>579</v>
      </c>
      <c r="I205" s="407"/>
      <c r="J205" s="407"/>
      <c r="K205" s="326"/>
    </row>
    <row r="206" spans="2:11" s="1" customFormat="1" ht="15" customHeight="1">
      <c r="B206" s="305"/>
      <c r="C206" s="284"/>
      <c r="D206" s="284"/>
      <c r="E206" s="284"/>
      <c r="F206" s="304" t="s">
        <v>45</v>
      </c>
      <c r="G206" s="284"/>
      <c r="H206" s="407" t="s">
        <v>580</v>
      </c>
      <c r="I206" s="407"/>
      <c r="J206" s="407"/>
      <c r="K206" s="326"/>
    </row>
    <row r="207" spans="2:11" s="1" customFormat="1" ht="15" customHeight="1">
      <c r="B207" s="305"/>
      <c r="C207" s="284"/>
      <c r="D207" s="284"/>
      <c r="E207" s="284"/>
      <c r="F207" s="304"/>
      <c r="G207" s="284"/>
      <c r="H207" s="284"/>
      <c r="I207" s="284"/>
      <c r="J207" s="284"/>
      <c r="K207" s="326"/>
    </row>
    <row r="208" spans="2:11" s="1" customFormat="1" ht="15" customHeight="1">
      <c r="B208" s="305"/>
      <c r="C208" s="284" t="s">
        <v>521</v>
      </c>
      <c r="D208" s="284"/>
      <c r="E208" s="284"/>
      <c r="F208" s="304" t="s">
        <v>77</v>
      </c>
      <c r="G208" s="284"/>
      <c r="H208" s="407" t="s">
        <v>581</v>
      </c>
      <c r="I208" s="407"/>
      <c r="J208" s="407"/>
      <c r="K208" s="326"/>
    </row>
    <row r="209" spans="2:11" s="1" customFormat="1" ht="15" customHeight="1">
      <c r="B209" s="305"/>
      <c r="C209" s="311"/>
      <c r="D209" s="284"/>
      <c r="E209" s="284"/>
      <c r="F209" s="304" t="s">
        <v>419</v>
      </c>
      <c r="G209" s="284"/>
      <c r="H209" s="407" t="s">
        <v>420</v>
      </c>
      <c r="I209" s="407"/>
      <c r="J209" s="407"/>
      <c r="K209" s="326"/>
    </row>
    <row r="210" spans="2:11" s="1" customFormat="1" ht="15" customHeight="1">
      <c r="B210" s="305"/>
      <c r="C210" s="284"/>
      <c r="D210" s="284"/>
      <c r="E210" s="284"/>
      <c r="F210" s="304" t="s">
        <v>417</v>
      </c>
      <c r="G210" s="284"/>
      <c r="H210" s="407" t="s">
        <v>582</v>
      </c>
      <c r="I210" s="407"/>
      <c r="J210" s="407"/>
      <c r="K210" s="326"/>
    </row>
    <row r="211" spans="2:11" s="1" customFormat="1" ht="15" customHeight="1">
      <c r="B211" s="343"/>
      <c r="C211" s="311"/>
      <c r="D211" s="311"/>
      <c r="E211" s="311"/>
      <c r="F211" s="304" t="s">
        <v>87</v>
      </c>
      <c r="G211" s="290"/>
      <c r="H211" s="408" t="s">
        <v>88</v>
      </c>
      <c r="I211" s="408"/>
      <c r="J211" s="408"/>
      <c r="K211" s="344"/>
    </row>
    <row r="212" spans="2:11" s="1" customFormat="1" ht="15" customHeight="1">
      <c r="B212" s="343"/>
      <c r="C212" s="311"/>
      <c r="D212" s="311"/>
      <c r="E212" s="311"/>
      <c r="F212" s="304" t="s">
        <v>421</v>
      </c>
      <c r="G212" s="290"/>
      <c r="H212" s="408" t="s">
        <v>583</v>
      </c>
      <c r="I212" s="408"/>
      <c r="J212" s="408"/>
      <c r="K212" s="344"/>
    </row>
    <row r="213" spans="2:11" s="1" customFormat="1" ht="15" customHeight="1">
      <c r="B213" s="343"/>
      <c r="C213" s="311"/>
      <c r="D213" s="311"/>
      <c r="E213" s="311"/>
      <c r="F213" s="345"/>
      <c r="G213" s="290"/>
      <c r="H213" s="346"/>
      <c r="I213" s="346"/>
      <c r="J213" s="346"/>
      <c r="K213" s="344"/>
    </row>
    <row r="214" spans="2:11" s="1" customFormat="1" ht="15" customHeight="1">
      <c r="B214" s="343"/>
      <c r="C214" s="284" t="s">
        <v>545</v>
      </c>
      <c r="D214" s="311"/>
      <c r="E214" s="311"/>
      <c r="F214" s="304">
        <v>1</v>
      </c>
      <c r="G214" s="290"/>
      <c r="H214" s="408" t="s">
        <v>584</v>
      </c>
      <c r="I214" s="408"/>
      <c r="J214" s="408"/>
      <c r="K214" s="344"/>
    </row>
    <row r="215" spans="2:11" s="1" customFormat="1" ht="15" customHeight="1">
      <c r="B215" s="343"/>
      <c r="C215" s="311"/>
      <c r="D215" s="311"/>
      <c r="E215" s="311"/>
      <c r="F215" s="304">
        <v>2</v>
      </c>
      <c r="G215" s="290"/>
      <c r="H215" s="408" t="s">
        <v>585</v>
      </c>
      <c r="I215" s="408"/>
      <c r="J215" s="408"/>
      <c r="K215" s="344"/>
    </row>
    <row r="216" spans="2:11" s="1" customFormat="1" ht="15" customHeight="1">
      <c r="B216" s="343"/>
      <c r="C216" s="311"/>
      <c r="D216" s="311"/>
      <c r="E216" s="311"/>
      <c r="F216" s="304">
        <v>3</v>
      </c>
      <c r="G216" s="290"/>
      <c r="H216" s="408" t="s">
        <v>586</v>
      </c>
      <c r="I216" s="408"/>
      <c r="J216" s="408"/>
      <c r="K216" s="344"/>
    </row>
    <row r="217" spans="2:11" s="1" customFormat="1" ht="15" customHeight="1">
      <c r="B217" s="343"/>
      <c r="C217" s="311"/>
      <c r="D217" s="311"/>
      <c r="E217" s="311"/>
      <c r="F217" s="304">
        <v>4</v>
      </c>
      <c r="G217" s="290"/>
      <c r="H217" s="408" t="s">
        <v>587</v>
      </c>
      <c r="I217" s="408"/>
      <c r="J217" s="408"/>
      <c r="K217" s="344"/>
    </row>
    <row r="218" spans="2:11" s="1" customFormat="1" ht="12.75" customHeight="1">
      <c r="B218" s="347"/>
      <c r="C218" s="348"/>
      <c r="D218" s="348"/>
      <c r="E218" s="348"/>
      <c r="F218" s="348"/>
      <c r="G218" s="348"/>
      <c r="H218" s="348"/>
      <c r="I218" s="348"/>
      <c r="J218" s="348"/>
      <c r="K218" s="349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SO 01 - Komunikace</vt:lpstr>
      <vt:lpstr>PODLOZI - Výměna podloží ...</vt:lpstr>
      <vt:lpstr>VON - Vedlejší a ostatní ...</vt:lpstr>
      <vt:lpstr>Pokyny pro vyplnění</vt:lpstr>
      <vt:lpstr>'PODLOZI - Výměna podloží ...'!Názvy_tisku</vt:lpstr>
      <vt:lpstr>'Rekapitulace stavby'!Názvy_tisku</vt:lpstr>
      <vt:lpstr>'SO 01 - Komunikace'!Názvy_tisku</vt:lpstr>
      <vt:lpstr>'VON - Vedlejší a ostatní ...'!Názvy_tisku</vt:lpstr>
      <vt:lpstr>'PODLOZI - Výměna podloží ...'!Oblast_tisku</vt:lpstr>
      <vt:lpstr>'Pokyny pro vyplnění'!Oblast_tisku</vt:lpstr>
      <vt:lpstr>'Rekapitulace stavby'!Oblast_tisku</vt:lpstr>
      <vt:lpstr>'SO 01 - Komunikace'!Oblast_tisku</vt:lpstr>
      <vt:lpstr>'VON - Vedlejší a ostatní 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Divín Pavel</dc:creator>
  <cp:lastModifiedBy>PM</cp:lastModifiedBy>
  <cp:lastPrinted>2020-03-19T16:15:36Z</cp:lastPrinted>
  <dcterms:created xsi:type="dcterms:W3CDTF">2020-03-19T04:36:15Z</dcterms:created>
  <dcterms:modified xsi:type="dcterms:W3CDTF">2020-03-19T16:15:37Z</dcterms:modified>
</cp:coreProperties>
</file>